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https://365osu-my.sharepoint.com/personal/kljual87_osu_cz/Documents/LERCO_STAVBA/LERCO_Lucie/VZ MIMO STAVBU/AV Technika/Aktualni/ZD/ZD 3/"/>
    </mc:Choice>
  </mc:AlternateContent>
  <xr:revisionPtr revIDLastSave="14" documentId="8_{AC26C85E-A962-41F6-A9F9-594AE86DC78A}" xr6:coauthVersionLast="47" xr6:coauthVersionMax="47" xr10:uidLastSave="{170CBE17-F6B4-47A0-AAC3-4F3D462F5536}"/>
  <bookViews>
    <workbookView xWindow="-103" yWindow="-103" windowWidth="24892" windowHeight="14914" activeTab="1" xr2:uid="{00000000-000D-0000-FFFF-FFFF00000000}"/>
  </bookViews>
  <sheets>
    <sheet name="Rekapitulace stavby" sheetId="1" r:id="rId1"/>
    <sheet name="D.1.4.11 - AV technika" sheetId="2" r:id="rId2"/>
    <sheet name="Pokyny pro vyplnění" sheetId="3" r:id="rId3"/>
  </sheets>
  <definedNames>
    <definedName name="_xlnm._FilterDatabase" localSheetId="1" hidden="1">'D.1.4.11 - AV technika'!$C$94:$K$476</definedName>
    <definedName name="_xlnm.Print_Titles" localSheetId="1">'D.1.4.11 - AV technika'!$94:$94</definedName>
    <definedName name="_xlnm.Print_Titles" localSheetId="0">'Rekapitulace stavby'!$52:$52</definedName>
    <definedName name="_xlnm.Print_Area" localSheetId="1">'D.1.4.11 - AV technika'!$C$4:$J$39,'D.1.4.11 - AV technika'!$C$45:$J$76,'D.1.4.11 - AV technika'!$C$82:$K$476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J91" i="2"/>
  <c r="F91" i="2"/>
  <c r="F89" i="2"/>
  <c r="E87" i="2"/>
  <c r="J54" i="2"/>
  <c r="F54" i="2"/>
  <c r="F52" i="2"/>
  <c r="E50" i="2"/>
  <c r="J24" i="2"/>
  <c r="E24" i="2"/>
  <c r="J55" i="2" s="1"/>
  <c r="J23" i="2"/>
  <c r="J18" i="2"/>
  <c r="E18" i="2"/>
  <c r="F55" i="2"/>
  <c r="J17" i="2"/>
  <c r="J12" i="2"/>
  <c r="J89" i="2" s="1"/>
  <c r="E7" i="2"/>
  <c r="E48" i="2" s="1"/>
  <c r="L50" i="1"/>
  <c r="AM50" i="1"/>
  <c r="AM49" i="1"/>
  <c r="L49" i="1"/>
  <c r="AM47" i="1"/>
  <c r="L47" i="1"/>
  <c r="L45" i="1"/>
  <c r="L44" i="1"/>
  <c r="J232" i="2"/>
  <c r="J340" i="2"/>
  <c r="BK325" i="2"/>
  <c r="J107" i="2"/>
  <c r="BK216" i="2"/>
  <c r="BK445" i="2"/>
  <c r="BK425" i="2"/>
  <c r="J400" i="2"/>
  <c r="BK376" i="2"/>
  <c r="BK343" i="2"/>
  <c r="J242" i="2"/>
  <c r="J410" i="2"/>
  <c r="BK143" i="2"/>
  <c r="BK298" i="2"/>
  <c r="BK303" i="2"/>
  <c r="BK121" i="2"/>
  <c r="BK373" i="2"/>
  <c r="BK123" i="2"/>
  <c r="BK438" i="2"/>
  <c r="J381" i="2"/>
  <c r="BK471" i="2"/>
  <c r="J301" i="2"/>
  <c r="BK473" i="2"/>
  <c r="J230" i="2"/>
  <c r="J298" i="2"/>
  <c r="J151" i="2"/>
  <c r="BK355" i="2"/>
  <c r="BK218" i="2"/>
  <c r="BK468" i="2"/>
  <c r="BK183" i="2"/>
  <c r="BK293" i="2"/>
  <c r="BK163" i="2"/>
  <c r="J366" i="2"/>
  <c r="J183" i="2"/>
  <c r="BK463" i="2"/>
  <c r="J423" i="2"/>
  <c r="BK403" i="2"/>
  <c r="J373" i="2"/>
  <c r="J348" i="2"/>
  <c r="BK288" i="2"/>
  <c r="J210" i="2"/>
  <c r="J457" i="2"/>
  <c r="BK405" i="2"/>
  <c r="BK101" i="2"/>
  <c r="BK159" i="2"/>
  <c r="BK273" i="2"/>
  <c r="BK97" i="2"/>
  <c r="J194" i="2"/>
  <c r="BK103" i="2"/>
  <c r="BK459" i="2"/>
  <c r="J412" i="2"/>
  <c r="BK313" i="2"/>
  <c r="J318" i="2"/>
  <c r="BK167" i="2"/>
  <c r="BK188" i="2"/>
  <c r="BK99" i="2"/>
  <c r="J228" i="2"/>
  <c r="J473" i="2"/>
  <c r="J185" i="2"/>
  <c r="J261" i="2"/>
  <c r="J133" i="2"/>
  <c r="J433" i="2"/>
  <c r="BK340" i="2"/>
  <c r="J265" i="2"/>
  <c r="J161" i="2"/>
  <c r="J445" i="2"/>
  <c r="J385" i="2"/>
  <c r="J163" i="2"/>
  <c r="J310" i="2"/>
  <c r="BK125" i="2"/>
  <c r="BK230" i="2"/>
  <c r="BK301" i="2"/>
  <c r="BK119" i="2"/>
  <c r="J244" i="2"/>
  <c r="BK244" i="2"/>
  <c r="J131" i="2"/>
  <c r="BK214" i="2"/>
  <c r="J253" i="2"/>
  <c r="BK331" i="2"/>
  <c r="J196" i="2"/>
  <c r="BK440" i="2"/>
  <c r="BK418" i="2"/>
  <c r="J361" i="2"/>
  <c r="J306" i="2"/>
  <c r="J180" i="2"/>
  <c r="BK453" i="2"/>
  <c r="BK370" i="2"/>
  <c r="BK475" i="2"/>
  <c r="J204" i="2"/>
  <c r="J323" i="2"/>
  <c r="J303" i="2"/>
  <c r="J212" i="2"/>
  <c r="BK423" i="2"/>
  <c r="BK348" i="2"/>
  <c r="BK336" i="2"/>
  <c r="BK141" i="2"/>
  <c r="J139" i="2"/>
  <c r="J415" i="2"/>
  <c r="J378" i="2"/>
  <c r="BK353" i="2"/>
  <c r="J291" i="2"/>
  <c r="BK232" i="2"/>
  <c r="J119" i="2"/>
  <c r="J450" i="2"/>
  <c r="J363" i="2"/>
  <c r="BK177" i="2"/>
  <c r="J346" i="2"/>
  <c r="J316" i="2"/>
  <c r="BK135" i="2"/>
  <c r="J216" i="2"/>
  <c r="J214" i="2"/>
  <c r="J453" i="2"/>
  <c r="BK400" i="2"/>
  <c r="BK109" i="2"/>
  <c r="BK206" i="2"/>
  <c r="BK291" i="2"/>
  <c r="BK111" i="2"/>
  <c r="BK268" i="2"/>
  <c r="BK157" i="2"/>
  <c r="BK338" i="2"/>
  <c r="BK149" i="2"/>
  <c r="J206" i="2"/>
  <c r="BK455" i="2"/>
  <c r="BK378" i="2"/>
  <c r="BK278" i="2"/>
  <c r="BK190" i="2"/>
  <c r="J455" i="2"/>
  <c r="J403" i="2"/>
  <c r="BK251" i="2"/>
  <c r="BK333" i="2"/>
  <c r="BK198" i="2"/>
  <c r="J288" i="2"/>
  <c r="J338" i="2"/>
  <c r="BK180" i="2"/>
  <c r="BK204" i="2"/>
  <c r="BK107" i="2"/>
  <c r="BK192" i="2"/>
  <c r="J293" i="2"/>
  <c r="J278" i="2"/>
  <c r="J295" i="2"/>
  <c r="J376" i="2"/>
  <c r="BK430" i="2"/>
  <c r="BK412" i="2"/>
  <c r="BK385" i="2"/>
  <c r="BK351" i="2"/>
  <c r="BK276" i="2"/>
  <c r="BK117" i="2"/>
  <c r="J157" i="2"/>
  <c r="J313" i="2"/>
  <c r="BK470" i="2"/>
  <c r="BK155" i="2"/>
  <c r="BK147" i="2"/>
  <c r="BK172" i="2"/>
  <c r="J408" i="2"/>
  <c r="BK196" i="2"/>
  <c r="J465" i="2"/>
  <c r="J224" i="2"/>
  <c r="BK280" i="2"/>
  <c r="J103" i="2"/>
  <c r="BK115" i="2"/>
  <c r="J129" i="2"/>
  <c r="J308" i="2"/>
  <c r="J188" i="2"/>
  <c r="BK316" i="2"/>
  <c r="BK226" i="2"/>
  <c r="J109" i="2"/>
  <c r="BK220" i="2"/>
  <c r="J121" i="2"/>
  <c r="BK246" i="2"/>
  <c r="J145" i="2"/>
  <c r="J442" i="2"/>
  <c r="J427" i="2"/>
  <c r="J397" i="2"/>
  <c r="J383" i="2"/>
  <c r="BK363" i="2"/>
  <c r="BK310" i="2"/>
  <c r="J246" i="2"/>
  <c r="J155" i="2"/>
  <c r="J435" i="2"/>
  <c r="J388" i="2"/>
  <c r="J283" i="2"/>
  <c r="J286" i="2"/>
  <c r="BK127" i="2"/>
  <c r="BK194" i="2"/>
  <c r="BK265" i="2"/>
  <c r="BK133" i="2"/>
  <c r="J141" i="2"/>
  <c r="BK442" i="2"/>
  <c r="BK383" i="2"/>
  <c r="J165" i="2"/>
  <c r="BK295" i="2"/>
  <c r="J111" i="2"/>
  <c r="J256" i="2"/>
  <c r="J220" i="2"/>
  <c r="BK222" i="2"/>
  <c r="J167" i="2"/>
  <c r="J448" i="2"/>
  <c r="BK408" i="2"/>
  <c r="BK261" i="2"/>
  <c r="J240" i="2"/>
  <c r="BK105" i="2"/>
  <c r="J430" i="2"/>
  <c r="J355" i="2"/>
  <c r="J135" i="2"/>
  <c r="J234" i="2"/>
  <c r="BK361" i="2"/>
  <c r="J117" i="2"/>
  <c r="BK212" i="2"/>
  <c r="J280" i="2"/>
  <c r="J143" i="2"/>
  <c r="J190" i="2"/>
  <c r="J468" i="2"/>
  <c r="BK169" i="2"/>
  <c r="BK145" i="2"/>
  <c r="BK131" i="2"/>
  <c r="J127" i="2"/>
  <c r="J394" i="2"/>
  <c r="BK366" i="2"/>
  <c r="BK318" i="2"/>
  <c r="BK234" i="2"/>
  <c r="J459" i="2"/>
  <c r="J391" i="2"/>
  <c r="BK202" i="2"/>
  <c r="BK286" i="2"/>
  <c r="J115" i="2"/>
  <c r="BK137" i="2"/>
  <c r="J177" i="2"/>
  <c r="BK450" i="2"/>
  <c r="BK328" i="2"/>
  <c r="J200" i="2"/>
  <c r="J198" i="2"/>
  <c r="J263" i="2"/>
  <c r="BK368" i="2"/>
  <c r="J222" i="2"/>
  <c r="BK238" i="2"/>
  <c r="BK242" i="2"/>
  <c r="BK185" i="2"/>
  <c r="BK228" i="2"/>
  <c r="BK448" i="2"/>
  <c r="BK435" i="2"/>
  <c r="J405" i="2"/>
  <c r="BK381" i="2"/>
  <c r="BK263" i="2"/>
  <c r="J475" i="2"/>
  <c r="J425" i="2"/>
  <c r="J226" i="2"/>
  <c r="BK358" i="2"/>
  <c r="J123" i="2"/>
  <c r="J208" i="2"/>
  <c r="BK210" i="2"/>
  <c r="J99" i="2"/>
  <c r="J463" i="2"/>
  <c r="BK394" i="2"/>
  <c r="J147" i="2"/>
  <c r="J249" i="2"/>
  <c r="J321" i="2"/>
  <c r="J105" i="2"/>
  <c r="BK153" i="2"/>
  <c r="BK323" i="2"/>
  <c r="J175" i="2"/>
  <c r="J328" i="2"/>
  <c r="J276" i="2"/>
  <c r="J159" i="2"/>
  <c r="J420" i="2"/>
  <c r="BK391" i="2"/>
  <c r="J370" i="2"/>
  <c r="J331" i="2"/>
  <c r="J153" i="2"/>
  <c r="J440" i="2"/>
  <c r="BK236" i="2"/>
  <c r="J258" i="2"/>
  <c r="BK240" i="2"/>
  <c r="J268" i="2"/>
  <c r="J238" i="2"/>
  <c r="BK457" i="2"/>
  <c r="J137" i="2"/>
  <c r="J273" i="2"/>
  <c r="BK161" i="2"/>
  <c r="J169" i="2"/>
  <c r="J192" i="2"/>
  <c r="BK200" i="2"/>
  <c r="BK256" i="2"/>
  <c r="BK113" i="2"/>
  <c r="J271" i="2"/>
  <c r="J149" i="2"/>
  <c r="J336" i="2"/>
  <c r="BK258" i="2"/>
  <c r="J471" i="2"/>
  <c r="BK208" i="2"/>
  <c r="J113" i="2"/>
  <c r="J438" i="2"/>
  <c r="BK433" i="2"/>
  <c r="BK410" i="2"/>
  <c r="BK388" i="2"/>
  <c r="J368" i="2"/>
  <c r="J325" i="2"/>
  <c r="BK271" i="2"/>
  <c r="BK461" i="2"/>
  <c r="BK420" i="2"/>
  <c r="J333" i="2"/>
  <c r="BK139" i="2"/>
  <c r="BK224" i="2"/>
  <c r="J343" i="2"/>
  <c r="J236" i="2"/>
  <c r="BK346" i="2"/>
  <c r="BK165" i="2"/>
  <c r="J101" i="2"/>
  <c r="BK427" i="2"/>
  <c r="J358" i="2"/>
  <c r="BK465" i="2"/>
  <c r="J251" i="2"/>
  <c r="J351" i="2"/>
  <c r="BK151" i="2"/>
  <c r="BK306" i="2"/>
  <c r="J202" i="2"/>
  <c r="BK129" i="2"/>
  <c r="BK253" i="2"/>
  <c r="J125" i="2"/>
  <c r="J97" i="2"/>
  <c r="J418" i="2"/>
  <c r="BK397" i="2"/>
  <c r="BK321" i="2"/>
  <c r="J218" i="2"/>
  <c r="J461" i="2"/>
  <c r="BK415" i="2"/>
  <c r="BK308" i="2"/>
  <c r="J470" i="2"/>
  <c r="BK283" i="2"/>
  <c r="AS54" i="1"/>
  <c r="J172" i="2"/>
  <c r="BK249" i="2"/>
  <c r="J353" i="2"/>
  <c r="BK175" i="2"/>
  <c r="BK96" i="2" l="1"/>
  <c r="J96" i="2" s="1"/>
  <c r="J60" i="2" s="1"/>
  <c r="T187" i="2"/>
  <c r="R275" i="2"/>
  <c r="R305" i="2"/>
  <c r="BK335" i="2"/>
  <c r="J335" i="2"/>
  <c r="J67" i="2"/>
  <c r="BK350" i="2"/>
  <c r="J350" i="2"/>
  <c r="J68" i="2" s="1"/>
  <c r="P96" i="2"/>
  <c r="P187" i="2"/>
  <c r="T260" i="2"/>
  <c r="BK290" i="2"/>
  <c r="J290" i="2"/>
  <c r="J64" i="2"/>
  <c r="P305" i="2"/>
  <c r="P320" i="2"/>
  <c r="P350" i="2"/>
  <c r="T96" i="2"/>
  <c r="R260" i="2"/>
  <c r="P290" i="2"/>
  <c r="T305" i="2"/>
  <c r="T365" i="2"/>
  <c r="R380" i="2"/>
  <c r="BK422" i="2"/>
  <c r="J422" i="2"/>
  <c r="J72" i="2"/>
  <c r="BK437" i="2"/>
  <c r="J437" i="2" s="1"/>
  <c r="J73" i="2" s="1"/>
  <c r="P452" i="2"/>
  <c r="R96" i="2"/>
  <c r="BK260" i="2"/>
  <c r="J260" i="2"/>
  <c r="J62" i="2"/>
  <c r="P275" i="2"/>
  <c r="T290" i="2"/>
  <c r="BK320" i="2"/>
  <c r="J320" i="2"/>
  <c r="J66" i="2"/>
  <c r="T335" i="2"/>
  <c r="BK365" i="2"/>
  <c r="J365" i="2"/>
  <c r="J69" i="2"/>
  <c r="BK380" i="2"/>
  <c r="J380" i="2"/>
  <c r="J70" i="2"/>
  <c r="BK407" i="2"/>
  <c r="J407" i="2" s="1"/>
  <c r="J71" i="2" s="1"/>
  <c r="T407" i="2"/>
  <c r="T422" i="2"/>
  <c r="R437" i="2"/>
  <c r="R452" i="2"/>
  <c r="P467" i="2"/>
  <c r="R187" i="2"/>
  <c r="BK275" i="2"/>
  <c r="J275" i="2" s="1"/>
  <c r="J63" i="2" s="1"/>
  <c r="R290" i="2"/>
  <c r="R320" i="2"/>
  <c r="P335" i="2"/>
  <c r="T350" i="2"/>
  <c r="P365" i="2"/>
  <c r="T380" i="2"/>
  <c r="P407" i="2"/>
  <c r="P422" i="2"/>
  <c r="T437" i="2"/>
  <c r="T452" i="2"/>
  <c r="R467" i="2"/>
  <c r="BK187" i="2"/>
  <c r="J187" i="2" s="1"/>
  <c r="J61" i="2" s="1"/>
  <c r="P260" i="2"/>
  <c r="T275" i="2"/>
  <c r="BK305" i="2"/>
  <c r="J305" i="2"/>
  <c r="J65" i="2" s="1"/>
  <c r="T320" i="2"/>
  <c r="R335" i="2"/>
  <c r="R350" i="2"/>
  <c r="R365" i="2"/>
  <c r="P380" i="2"/>
  <c r="R407" i="2"/>
  <c r="R422" i="2"/>
  <c r="P437" i="2"/>
  <c r="BK452" i="2"/>
  <c r="J452" i="2"/>
  <c r="J74" i="2" s="1"/>
  <c r="BK467" i="2"/>
  <c r="J467" i="2"/>
  <c r="J75" i="2"/>
  <c r="T467" i="2"/>
  <c r="E85" i="2"/>
  <c r="F92" i="2"/>
  <c r="BE101" i="2"/>
  <c r="BE105" i="2"/>
  <c r="BE111" i="2"/>
  <c r="BE123" i="2"/>
  <c r="BE131" i="2"/>
  <c r="BE135" i="2"/>
  <c r="BE147" i="2"/>
  <c r="BE155" i="2"/>
  <c r="BE157" i="2"/>
  <c r="BE192" i="2"/>
  <c r="BE198" i="2"/>
  <c r="BE202" i="2"/>
  <c r="BE206" i="2"/>
  <c r="BE263" i="2"/>
  <c r="BE271" i="2"/>
  <c r="BE273" i="2"/>
  <c r="BE301" i="2"/>
  <c r="BE321" i="2"/>
  <c r="BE325" i="2"/>
  <c r="BE328" i="2"/>
  <c r="BE336" i="2"/>
  <c r="BE343" i="2"/>
  <c r="BE355" i="2"/>
  <c r="BE361" i="2"/>
  <c r="BE370" i="2"/>
  <c r="BE470" i="2"/>
  <c r="J52" i="2"/>
  <c r="BE113" i="2"/>
  <c r="BE117" i="2"/>
  <c r="BE125" i="2"/>
  <c r="BE127" i="2"/>
  <c r="BE137" i="2"/>
  <c r="BE141" i="2"/>
  <c r="BE143" i="2"/>
  <c r="BE145" i="2"/>
  <c r="BE153" i="2"/>
  <c r="BE161" i="2"/>
  <c r="BE167" i="2"/>
  <c r="BE169" i="2"/>
  <c r="BE210" i="2"/>
  <c r="BE214" i="2"/>
  <c r="BE232" i="2"/>
  <c r="BE234" i="2"/>
  <c r="BE251" i="2"/>
  <c r="BE256" i="2"/>
  <c r="BE261" i="2"/>
  <c r="BE265" i="2"/>
  <c r="BE283" i="2"/>
  <c r="BE298" i="2"/>
  <c r="BE318" i="2"/>
  <c r="BE331" i="2"/>
  <c r="BE340" i="2"/>
  <c r="BE348" i="2"/>
  <c r="BE119" i="2"/>
  <c r="BE139" i="2"/>
  <c r="BE177" i="2"/>
  <c r="BE180" i="2"/>
  <c r="BE185" i="2"/>
  <c r="BE200" i="2"/>
  <c r="BE220" i="2"/>
  <c r="BE222" i="2"/>
  <c r="BE236" i="2"/>
  <c r="BE238" i="2"/>
  <c r="BE240" i="2"/>
  <c r="BE313" i="2"/>
  <c r="BE333" i="2"/>
  <c r="BE363" i="2"/>
  <c r="BE468" i="2"/>
  <c r="BE471" i="2"/>
  <c r="J92" i="2"/>
  <c r="BE97" i="2"/>
  <c r="BE107" i="2"/>
  <c r="BE109" i="2"/>
  <c r="BE121" i="2"/>
  <c r="BE183" i="2"/>
  <c r="BE190" i="2"/>
  <c r="BE196" i="2"/>
  <c r="BE212" i="2"/>
  <c r="BE226" i="2"/>
  <c r="BE246" i="2"/>
  <c r="BE253" i="2"/>
  <c r="BE276" i="2"/>
  <c r="BE278" i="2"/>
  <c r="BE280" i="2"/>
  <c r="BE291" i="2"/>
  <c r="BE303" i="2"/>
  <c r="BE306" i="2"/>
  <c r="BE338" i="2"/>
  <c r="BE351" i="2"/>
  <c r="BE353" i="2"/>
  <c r="BE465" i="2"/>
  <c r="BE133" i="2"/>
  <c r="BE149" i="2"/>
  <c r="BE151" i="2"/>
  <c r="BE172" i="2"/>
  <c r="BE175" i="2"/>
  <c r="BE194" i="2"/>
  <c r="BE218" i="2"/>
  <c r="BE224" i="2"/>
  <c r="BE242" i="2"/>
  <c r="BE258" i="2"/>
  <c r="BE286" i="2"/>
  <c r="BE288" i="2"/>
  <c r="BE310" i="2"/>
  <c r="BE366" i="2"/>
  <c r="BE368" i="2"/>
  <c r="BE378" i="2"/>
  <c r="BE381" i="2"/>
  <c r="BE394" i="2"/>
  <c r="BE397" i="2"/>
  <c r="BE405" i="2"/>
  <c r="BE408" i="2"/>
  <c r="BE410" i="2"/>
  <c r="BE412" i="2"/>
  <c r="BE418" i="2"/>
  <c r="BE425" i="2"/>
  <c r="BE427" i="2"/>
  <c r="BE440" i="2"/>
  <c r="BE442" i="2"/>
  <c r="BE445" i="2"/>
  <c r="BE450" i="2"/>
  <c r="BE453" i="2"/>
  <c r="BE455" i="2"/>
  <c r="BE457" i="2"/>
  <c r="BE459" i="2"/>
  <c r="BE99" i="2"/>
  <c r="BE103" i="2"/>
  <c r="BE115" i="2"/>
  <c r="BE129" i="2"/>
  <c r="BE159" i="2"/>
  <c r="BE163" i="2"/>
  <c r="BE165" i="2"/>
  <c r="BE188" i="2"/>
  <c r="BE204" i="2"/>
  <c r="BE208" i="2"/>
  <c r="BE216" i="2"/>
  <c r="BE228" i="2"/>
  <c r="BE230" i="2"/>
  <c r="BE244" i="2"/>
  <c r="BE249" i="2"/>
  <c r="BE268" i="2"/>
  <c r="BE293" i="2"/>
  <c r="BE295" i="2"/>
  <c r="BE308" i="2"/>
  <c r="BE316" i="2"/>
  <c r="BE323" i="2"/>
  <c r="BE346" i="2"/>
  <c r="BE358" i="2"/>
  <c r="BE373" i="2"/>
  <c r="BE376" i="2"/>
  <c r="BE383" i="2"/>
  <c r="BE385" i="2"/>
  <c r="BE388" i="2"/>
  <c r="BE391" i="2"/>
  <c r="BE400" i="2"/>
  <c r="BE403" i="2"/>
  <c r="BE415" i="2"/>
  <c r="BE420" i="2"/>
  <c r="BE423" i="2"/>
  <c r="BE430" i="2"/>
  <c r="BE433" i="2"/>
  <c r="BE435" i="2"/>
  <c r="BE438" i="2"/>
  <c r="BE448" i="2"/>
  <c r="BE461" i="2"/>
  <c r="BE463" i="2"/>
  <c r="BE473" i="2"/>
  <c r="BE475" i="2"/>
  <c r="F34" i="2"/>
  <c r="BA55" i="1" s="1"/>
  <c r="BA54" i="1" s="1"/>
  <c r="W30" i="1" s="1"/>
  <c r="F35" i="2"/>
  <c r="BB55" i="1" s="1"/>
  <c r="BB54" i="1" s="1"/>
  <c r="AX54" i="1" s="1"/>
  <c r="F37" i="2"/>
  <c r="BD55" i="1" s="1"/>
  <c r="BD54" i="1" s="1"/>
  <c r="W33" i="1" s="1"/>
  <c r="J34" i="2"/>
  <c r="AW55" i="1" s="1"/>
  <c r="F36" i="2"/>
  <c r="BC55" i="1" s="1"/>
  <c r="BC54" i="1" s="1"/>
  <c r="W32" i="1" s="1"/>
  <c r="T95" i="2" l="1"/>
  <c r="P95" i="2"/>
  <c r="AU55" i="1"/>
  <c r="AU54" i="1" s="1"/>
  <c r="R95" i="2"/>
  <c r="BK95" i="2"/>
  <c r="J95" i="2" s="1"/>
  <c r="J30" i="2" s="1"/>
  <c r="AG55" i="1" s="1"/>
  <c r="AG54" i="1" s="1"/>
  <c r="AK26" i="1" s="1"/>
  <c r="J33" i="2"/>
  <c r="AV55" i="1" s="1"/>
  <c r="AT55" i="1" s="1"/>
  <c r="AY54" i="1"/>
  <c r="W31" i="1"/>
  <c r="AW54" i="1"/>
  <c r="AK30" i="1" s="1"/>
  <c r="F33" i="2"/>
  <c r="AZ55" i="1" s="1"/>
  <c r="AZ54" i="1" s="1"/>
  <c r="W29" i="1" s="1"/>
  <c r="J59" i="2" l="1"/>
  <c r="J39" i="2"/>
  <c r="AN55" i="1"/>
  <c r="AV54" i="1"/>
  <c r="AK29" i="1" s="1"/>
  <c r="AK35" i="1" s="1"/>
  <c r="AT54" i="1" l="1"/>
  <c r="AN54" i="1"/>
</calcChain>
</file>

<file path=xl/sharedStrings.xml><?xml version="1.0" encoding="utf-8"?>
<sst xmlns="http://schemas.openxmlformats.org/spreadsheetml/2006/main" count="4263" uniqueCount="914">
  <si>
    <t>Export Komplet</t>
  </si>
  <si>
    <t>VZ</t>
  </si>
  <si>
    <t>2.0</t>
  </si>
  <si>
    <t>ZAMOK</t>
  </si>
  <si>
    <t>False</t>
  </si>
  <si>
    <t>{b5c4dda5-1092-4f0a-ba03-93cde4f58509}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</si>
  <si>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</si>
  <si>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</si>
  <si>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</si>
  <si>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</si>
  <si>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</si>
  <si>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</si>
  <si>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</si>
  <si>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</si>
  <si>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1459_AV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</si>
  <si>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</si>
  <si>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</si>
  <si>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Vědecko-výzkumní centrum - LERCO - AV technika</t>
  </si>
  <si>
    <t>KSO:</t>
  </si>
  <si>
    <t/>
  </si>
  <si>
    <t>CC-CZ:</t>
  </si>
  <si>
    <t>Místo:</t>
  </si>
  <si>
    <t>Pozemky areálu Lékařské fakulty OU, k.ú. Zábřeh-VŽ</t>
  </si>
  <si>
    <t>Datum:</t>
  </si>
  <si>
    <t>14. 4. 2025</t>
  </si>
  <si>
    <t>Zadavatel:</t>
  </si>
  <si>
    <t>IČ:</t>
  </si>
  <si>
    <t>61988987</t>
  </si>
  <si>
    <t>Ostravská univerzita</t>
  </si>
  <si>
    <t>DIČ:</t>
  </si>
  <si>
    <t>CZ61988987</t>
  </si>
  <si>
    <t>Účastník:</t>
  </si>
  <si>
    <t>Vyplň údaj</t>
  </si>
  <si>
    <t>Projektant:</t>
  </si>
  <si>
    <t>29263140</t>
  </si>
  <si>
    <t>Ateliér Velehradský s.r.o.</t>
  </si>
  <si>
    <t>CZ29263140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</si>
  <si>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</si>
  <si>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</si>
  <si>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</si>
  <si>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</si>
  <si>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 Rozpočet neslouží pro objednávání materiálu na stavbu._x000D_
_x000D_
Veškeré vedlejší a ostatní náklady nutné pro kompletní realizaci PS je nutné rozpustit do ceny jednotlivých položek uvedených v soupise. Jedná se například o náklady na zařízení staveniště, územní vlivy, úklidy, BOZP, koordinační činnost, poplatky, ostatní materiály, pomocné materiály, montáže, provádění zkoušek, provádění revizí, projektové dokumentace, různá měření, zabezapečení jiže realizovaných částí stavby a další úkony, které nejsou uvedeny v soupise, ale jsou bezpodmínečně nutné pro kvalitní provedení díla.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</si>
  <si>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</si>
  <si>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</si>
  <si>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</si>
  <si>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</si>
  <si>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</si>
  <si>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</si>
  <si>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</si>
  <si>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</si>
  <si>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</si>
  <si>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</si>
  <si>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</si>
  <si>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</si>
  <si>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</si>
  <si>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</si>
  <si>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</si>
  <si>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</si>
  <si>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</si>
  <si>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</si>
  <si>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</si>
  <si>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</si>
  <si>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</si>
  <si>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</si>
  <si>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</si>
  <si>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</si>
  <si>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</si>
  <si>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</si>
  <si>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</si>
  <si>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</si>
  <si>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</si>
  <si>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</si>
  <si>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</si>
  <si>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</si>
  <si>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</si>
  <si>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</si>
  <si>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</si>
  <si>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</si>
  <si>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</si>
  <si>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</si>
  <si>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</si>
  <si>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D.1.4.11</t>
  </si>
  <si>
    <t>AV technika</t>
  </si>
  <si>
    <t>STA</t>
  </si>
  <si>
    <t>1</t>
  </si>
  <si>
    <t>{079f4cc0-77ea-463b-a3b0-31cfa92a44f2}</t>
  </si>
  <si>
    <t>2</t>
  </si>
  <si>
    <t>KRYCÍ LIST SOUPISU PRACÍ</t>
  </si>
  <si>
    <t>Objekt:</t>
  </si>
  <si>
    <t>D.1.4.11 - AV technika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</si>
  <si>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 Rozpočet neslouží pro objednávání materiálu na stavbu.  Veškeré vedlejší a ostatní náklady nutné pro kompletní realizaci PS je nutné rozpustit do ceny jednotlivých položek uvedených v soupise. Jedná se například o náklady na zařízení staveniště, územní vlivy, úklidy, BOZP, koordinační činnost, poplatky, ostatní materiály, pomocné materiály, montáže, provádění zkoušek, provádění revizí, projektové dokumentace, různá měření, zabezapečení jiže realizovaných částí stavby a další úkony, které nejsou uvedeny v soupise, ale jsou bezpodmínečně nutné pro kvalitní provedení díla.</t>
  </si>
  <si>
    <t>REKAPITULACE ČLENĚNÍ SOUPISU PRACÍ</t>
  </si>
  <si>
    <t>Kód dílu - Popis</t>
  </si>
  <si>
    <t>Cena celkem [CZK]</t>
  </si>
  <si>
    <t>-1</t>
  </si>
  <si>
    <t>I. - Auditorium 124</t>
  </si>
  <si>
    <t>II. - Přednášková místnost 309</t>
  </si>
  <si>
    <t>III. - Vstupní hala 102</t>
  </si>
  <si>
    <t>IV. - Zasedací místnost 119</t>
  </si>
  <si>
    <t>V. - Zasedací místnost 202</t>
  </si>
  <si>
    <t>VI. - Jednací místnost 205</t>
  </si>
  <si>
    <t>VII. - Společenská místnost 210</t>
  </si>
  <si>
    <t>VIII. - Pracovna lékaře 349</t>
  </si>
  <si>
    <t>IX. - Jednací místnost 302</t>
  </si>
  <si>
    <t>X. - Společenská místnost 310</t>
  </si>
  <si>
    <t>XI. - Neurochirurgická laboratoř</t>
  </si>
  <si>
    <t>XII. - Jednací místnost 402</t>
  </si>
  <si>
    <t>XIII. - Jednací místnost 410</t>
  </si>
  <si>
    <t>XIV. - Společenská místnost 406</t>
  </si>
  <si>
    <t>XV. - Indukční smyčka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</si>
  <si>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</si>
  <si>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</si>
  <si>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</si>
  <si>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</si>
  <si>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</si>
  <si>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</si>
  <si>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</si>
  <si>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</si>
  <si>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</si>
  <si>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</si>
  <si>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</si>
  <si>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</si>
  <si>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</si>
  <si>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</si>
  <si>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I.</t>
  </si>
  <si>
    <t>Auditorium 124</t>
  </si>
  <si>
    <t>ROZPOCET</t>
  </si>
  <si>
    <t>K</t>
  </si>
  <si>
    <t>I.01</t>
  </si>
  <si>
    <t>Projektor</t>
  </si>
  <si>
    <t>ks</t>
  </si>
  <si>
    <t>vlastní</t>
  </si>
  <si>
    <t>4</t>
  </si>
  <si>
    <t>P</t>
  </si>
  <si>
    <t>Poznámka k položce:_x000D_
Laserový projektor technologie 3LCD; min. 8000 ANSI; rozlišení 4K 3840 x 2160, 16:9; kontrastní poměr min. 2.500.000 : 1; zdroj světla 20.000 Hodiny plný výkon, 30.000 Hodiny Eco; rozhraní min. USB 2.0-A (2x), USB 2.0 typ B (pouze servis), RS-232C, Ethernetové rozhraní (100 Base-TX / 10 Base-T), bezdrátová síť LAN IEEE 802.11a/b/g/n (volitelně), HDMI vstup (2x), HDMI výstup, HDBaseT, audio výstup, stereofonní konektor mini-jack, Technologie komunikace v blízkém okolí (NFC), USB content playback, Remote</t>
  </si>
  <si>
    <t>I.02</t>
  </si>
  <si>
    <t>objektiv</t>
  </si>
  <si>
    <t>Poznámka k položce:_x000D_
Objektiv pro projektor za daných projekčních podmínek</t>
  </si>
  <si>
    <t>3</t>
  </si>
  <si>
    <t>I.03</t>
  </si>
  <si>
    <t>držák pro projektor</t>
  </si>
  <si>
    <t>6</t>
  </si>
  <si>
    <t>Poznámka k položce:_x000D_
Stropní držák pro projektor</t>
  </si>
  <si>
    <t>I.04</t>
  </si>
  <si>
    <t>Projekční plátno pevné</t>
  </si>
  <si>
    <t>8</t>
  </si>
  <si>
    <t>Poznámka k položce:_x000D_
Projekční plocha rámová; vypnutá pomocí speciálního lankového vypínacího systému pro vysokou rovinatost plátna; rozměr plátna 5000 x 3130 mm; povrch plátna matný se ziskem max 1,1</t>
  </si>
  <si>
    <t>5</t>
  </si>
  <si>
    <t>I.05</t>
  </si>
  <si>
    <t>Interaktivní displej 85"</t>
  </si>
  <si>
    <t>10</t>
  </si>
  <si>
    <t>Poznámka k položce:_x000D_
LED interaktivní panel; IR dotyková technologie; Minimální úhlopříčka 85“. Nativní rozlišení 4K UHD 3840 x 2160 (16:9). Podsvětlení Direct-lit LED; minimáně 50000 hodin do 50% jasu; Minimální jas - 350 nits (cd/m2); zabudovaný antimikrobiální plášť; netříštivá technologie krycího skla; Minimální kontrast 4000:1. Zobrazovací úhel od 178° h/v a více; Vstupy video: minimálně 2 x HDMI 2.0, minimálně 1x DP, minimálně 4x USB (z toho minimálně 1x USB-C vpředu); určeno pro provoz 16/7; RJ45 vstup; wifi; bluetooth; minimálně 72% barevný gamut; typická doba odezvy maximálně 8ms; senzor jasu dle okolních podmínek; reproduktory minimálně 4x 10W; možnost připojení minimálně 40ti obrazovek najednou s možností rozdělení obrazovky na minimálně až 6 obrazoveknorma splňující bezpečnost informací EN IEC 62368-1, 60065; certifikace ISO 27001 a 27701;</t>
  </si>
  <si>
    <t>I.06</t>
  </si>
  <si>
    <t>Pojízdný LCD stojan</t>
  </si>
  <si>
    <t>12</t>
  </si>
  <si>
    <t>Poznámka k položce:_x000D_
Mobilní stojan pro VTC sety včetně displeje; pojízdné se snadnou manipulací, velkou stabilitou a subtilní konstrukcí pro snadný přejezd mezi prostory</t>
  </si>
  <si>
    <t>7</t>
  </si>
  <si>
    <t>I.07</t>
  </si>
  <si>
    <t>Převodník DTP-HDMI</t>
  </si>
  <si>
    <t>14</t>
  </si>
  <si>
    <t>Poznámka k položce:_x000D_
HDMI převodník z DTP na HDMI a RS232 4K, dosah minimálně 70m; minimální přenosová richlost 18Gbps, barevná hloubka 12-bit, 4K @60Hz 4:4:4</t>
  </si>
  <si>
    <t>I.08</t>
  </si>
  <si>
    <t>Převodník HDMI-DTP</t>
  </si>
  <si>
    <t>16</t>
  </si>
  <si>
    <t>Poznámka k položce:_x000D_
HDMI převodník z HDMI na DTP a RS232 4K, dosah 70m; minimální přenosová richlost 18Gbps, barevná hloubka 12-bit, 4K @60Hz 4:4:4</t>
  </si>
  <si>
    <t>9</t>
  </si>
  <si>
    <t>I.09</t>
  </si>
  <si>
    <t>USB extender</t>
  </si>
  <si>
    <t>18</t>
  </si>
  <si>
    <t>Poznámka k položce:_x000D_
USB extender pro přenos na vzdálenost až 100m (600m na 1Gbit síti); USB 2.0, 3.0; sada přijímače a vysílače v nástěnném provedení; podpora xHCI (USB 3.0), EHCI (USB 2.0), OHCI/UHCI (USB 1.1); přenosová rychlost 480 Mbps; interní paměť 512 MB; přenosové protokoly DHCP, DNS, HTTP, HTTPS, ICMP, NTP, SFTP, SMTP, SNMP, SSH, TCP/IP, UDP/IP; řízení RS232</t>
  </si>
  <si>
    <t>I.10</t>
  </si>
  <si>
    <t>PC</t>
  </si>
  <si>
    <t>20</t>
  </si>
  <si>
    <t>11</t>
  </si>
  <si>
    <t>I.11</t>
  </si>
  <si>
    <t>Počítačový displej</t>
  </si>
  <si>
    <t>22</t>
  </si>
  <si>
    <t>I.12</t>
  </si>
  <si>
    <t>Řídící systém</t>
  </si>
  <si>
    <t>24</t>
  </si>
  <si>
    <t>Poznámka k položce:_x000D_
Řídící procesor s podporou dotykových panelů; minimálně 2x obousměrný RS-232 port, minimálně 1x jednosměrný RS-232/RS-422/RS-485 port; minimálně 4x NO relé, minimálně 2x IR port; minimálně 4x digitální I/O port; vlastní digitální komunikační sběrnice pro propojení více zařízení; podpora BMS; minimálně 3x port LAN 10/100/1000Base-T; paměť SDRAM minimálně 512MB; Flash paměŤ minimálně 4,5GB; spotřeba max 10W; včetně licence pro ovládání dotykovým displejem</t>
  </si>
  <si>
    <t>13</t>
  </si>
  <si>
    <t>I.13</t>
  </si>
  <si>
    <t>Dotykový ovládací panel s přípojným místem</t>
  </si>
  <si>
    <t>26</t>
  </si>
  <si>
    <t>Poznámka k položce:_x000D_
Přípojné místo s integrovaným dotykovým ovládacím panelem 7" s vyklápěním; rozlišení 1024x600; barevná hloubka 24bit; kontrast 700:1; 2GB RAM; paměť 4GB; zabudovatelné do stolu; konektivita: 2x USB, 2x 230V, 2x RJ45, 1x HDMI, DP, audio; kabely s retraktory (navijáky)</t>
  </si>
  <si>
    <t>I.14</t>
  </si>
  <si>
    <t>Poe zdroj pro řídící panel</t>
  </si>
  <si>
    <t>28</t>
  </si>
  <si>
    <t>Poznámka k položce:_x000D_
PoE napájecí zdroj 48VDC; minimálně 0.35 A, minimálně 16 watů; maximální rozměr 5 cm H x 11.0 cm W x 15 cm D;</t>
  </si>
  <si>
    <t>I.15</t>
  </si>
  <si>
    <t>Centrála řídící logiky s videoprocesorem</t>
  </si>
  <si>
    <t>30</t>
  </si>
  <si>
    <t>Poznámka k položce:_x000D_
Centrální řídící systém včetně video matice ve 4k rozlišení s jednoduchou ovladatelnou možností směrování jakéhokoliv vstupu na jakýkoliv výstup; minimální konektivita: Vstupy: 8xHDMI, 2xCat6, 6x stereo audio (sym.), 4x mic/line;mikrofonní (48V fantomové napájení). Výstup: 4x HDMI, 2x HDbaseT; chroma vzorkování 4:4:4; pixel clock minimálně 600MHz; integrovaný řídící systém 3x AV LAN, LAN, 3x RS-232; e-BUS, 4x relé; montáž do racku; RS-232 šířené přes ethernet porty; 2x 50W, THD + Noise  0.01% na 1 kHz; digitální konverze 24-bit, 48 kHz; licence pro řízení z dotykových zařízení</t>
  </si>
  <si>
    <t>I.16</t>
  </si>
  <si>
    <t>Bezdrátový prezentační systém</t>
  </si>
  <si>
    <t>32</t>
  </si>
  <si>
    <t>Poznámka k položce:_x000D_
Bezdrátový prezentační systém pro sdílení obsahu z notebooků nebo mobilních zařízení; připojení k zobrazovači na jedno kliknutí bez potřeby jakékoli odborné znalosti a instalace; umožňuje připojení až 16 uživatelům; Podpora operačních systémů Windows® 7/8/10, macOS®; Apple® iOS; Android; video výstup minimálně 1x HDMI; obrazová přenosová rychlost minimálně 30 fps a 20Mbps; audio 1x analog, 1x digital; minimálně 3x USB; Výstupní rozlišení 1920x1080; Připojení 1x Ethernet LAN</t>
  </si>
  <si>
    <t>17</t>
  </si>
  <si>
    <t>I.17</t>
  </si>
  <si>
    <t>Hlavní ozvučení</t>
  </si>
  <si>
    <t>34</t>
  </si>
  <si>
    <t>Poznámka k položce:_x000D_
Širokopásmový line array sloupový reproduktor. Minimálně 6ks 165mm nízkofrekvenčních reproduktorů s minimálním průměrem membrány 165mm a 24ks vysokofrekvenčních reproduktorů. minimální frekvenční rozsah 45Hz-20KHz; Možnost nastavení citlivosti minimálně v rozsahu 95 až 100 dB. Výkon minimáně 1500W; dosahované SPL minimálně 131dB; Nastavitelné vertikální pokrytí prostoru podle aktuální konfigurace; Barva bílá; Držák součástí balení</t>
  </si>
  <si>
    <t>I.18</t>
  </si>
  <si>
    <t>Rozšiřující basový modul</t>
  </si>
  <si>
    <t>36</t>
  </si>
  <si>
    <t>Poznámka k položce:_x000D_
Prodloužení širokopásmového reproduktoru basovým sloupovým reproduktorem. Min. 6ks nízkofrekvenčních reproduktorů. Min. Výkon 1500W. Frekvenční rozsah minimálně 38Hz-650Hz. Citlivost minimálně 92-98dB; Reproduktory jsou spojeny ve sloupu nad sebou originálním držákem. Barva bílá</t>
  </si>
  <si>
    <t>19</t>
  </si>
  <si>
    <t>I.19</t>
  </si>
  <si>
    <t>Výkonový zesilovač</t>
  </si>
  <si>
    <t>38</t>
  </si>
  <si>
    <t>Poznámka k položce:_x000D_
Koncový zesilovač. 20 Hz - 20 kHz +0.2 dB / -0.7 dB. 8 symetrických vstpů. 4 nesymetrické vstupy. Fexibilně nastavitelný výkon jednotlivých výstupních kanálů. 4 kanály mikrofonních vstupů. Maximální výkon minimálně 4000W při 4Ohm. 2U. Všechny kanály připojitelné přes proprietální sít do ekosystému audioprocesoru. Včetně možnosti vzdálené správy.</t>
  </si>
  <si>
    <t>I.20</t>
  </si>
  <si>
    <t>Ruční bezdrátový mikrofon s přijímačem</t>
  </si>
  <si>
    <t>40</t>
  </si>
  <si>
    <t>Poznámka k položce:_x000D_
Pracovní frekvence: 530 – 589 Mhz; modulace FM; minimálně 40 kanálů na pásmu; Automatické IR párování; LCD displej; true diversity; přepínatelný výkon vysílače 30 mW a 10 mW; Napájení: AA, Lithium-Ion battery; Doba provozu až 9,5 hodin; Možnost výměny mikrofonních kapslí; Konstrukce: dynamická; Směrová charakteristika kardioidní; Frekvenční rozsah minimálně 25 Hz – 16,7 kHz; dosah minimálně 95m; THD &lt; 1%; správa po datové síti - LAN</t>
  </si>
  <si>
    <t>I.21</t>
  </si>
  <si>
    <t>Přijímač bezdrátových mikrofonů s bodypackem</t>
  </si>
  <si>
    <t>42</t>
  </si>
  <si>
    <t>Poznámka k položce:_x000D_
Pracovní frekvence: 530 – 589 Mhz; modulace FM; minimálně 40 kanálů na pásmu; Automatické IR párování; LCD displej; true diversity; přepínatelný výkon vysílače 30 mW a 10 mW; Napájení: AA, Lithium-Ion battery; Doba provozu až 9,5 hodin; provedení s bodypackem; Frekvenční rozsah minimálně 25 Hz – 16,7 kHz; dosah minimálně 95m; THD &lt; 1%; správa po datové síti - LAN</t>
  </si>
  <si>
    <t>I.22</t>
  </si>
  <si>
    <t>Mikrofon náhlavní</t>
  </si>
  <si>
    <t>44</t>
  </si>
  <si>
    <t>Poznámka k položce:_x000D_
Náhlavní mikrofonní set; uchycení za jedno ucho;  vlastní uzavíratelné pouzdro; set protivětrných krytů; frekvenční charakteristika všesměrová Barva černá; Kompatibilní s body packem;  kondenzátorová vložka; frekvenční odezva minimálně 20Hz až 20kHz; Open Circuit napětí minimálně -38.0  dBV</t>
  </si>
  <si>
    <t>23</t>
  </si>
  <si>
    <t>I.23</t>
  </si>
  <si>
    <t>Mikrofon klopový</t>
  </si>
  <si>
    <t>46</t>
  </si>
  <si>
    <t>Poznámka k položce:_x000D_
Klopový všesměrový mikrofon; Kompatibilní s body packem; 1,4m kabel</t>
  </si>
  <si>
    <t>I.24</t>
  </si>
  <si>
    <t>Nabíječ bezdrátových mikrofonů</t>
  </si>
  <si>
    <t>48</t>
  </si>
  <si>
    <t>Poznámka k položce:_x000D_
Stolní nabíječka pro 2 baterie; síťová správa LAN; včetně napájecího adaptéru</t>
  </si>
  <si>
    <t>25</t>
  </si>
  <si>
    <t>I.25</t>
  </si>
  <si>
    <t>Akumulátor bezdrátových setů</t>
  </si>
  <si>
    <t>50</t>
  </si>
  <si>
    <t>Poznámka k položce:_x000D_
Dobíjecí lithium-iontová baterie, kompatibilita s použitými systémy</t>
  </si>
  <si>
    <t>I.26</t>
  </si>
  <si>
    <t>anténní splitter</t>
  </si>
  <si>
    <t>52</t>
  </si>
  <si>
    <t>Poznámka k položce:_x000D_
Aktivní anténní rozbočovač (splitter); distribuce diverzitního VF signálu (2 x 1:4); pro vícekanálové systémy mikroportů; možno řadit několik rozbočovačů za sebe; napájení přijímačů po anténních kabelech; napájí po vstupních VF kabelech aktivní antény i anténní zesilovače; včetně spínaného síťového zdroje a kitu pro montáž do racku; Kabely BNC; Napájecí zdroj</t>
  </si>
  <si>
    <t>27</t>
  </si>
  <si>
    <t>I.27</t>
  </si>
  <si>
    <t>Anténa UHF</t>
  </si>
  <si>
    <t>54</t>
  </si>
  <si>
    <t>Poznámka k položce:_x000D_
Směrová anténa, širokopásmová; pracovní frekvence minimálně 440 – 900 Mhz; Kardioidní pokrytí; Konektor: BNC – Female; Impedance: 50 ohm; Montáž na mikrofonní stojan, na strop, na zeď</t>
  </si>
  <si>
    <t>I.28</t>
  </si>
  <si>
    <t>Držák antén</t>
  </si>
  <si>
    <t>56</t>
  </si>
  <si>
    <t>Poznámka k položce:_x000D_
Držák antény kloubový otočný</t>
  </si>
  <si>
    <t>29</t>
  </si>
  <si>
    <t>I.29</t>
  </si>
  <si>
    <t>videokamera PTZ</t>
  </si>
  <si>
    <t>58</t>
  </si>
  <si>
    <t>Poznámka k položce:_x000D_
PTZ kamera 1/2,3“ FHD MOS snímač,  rozlišení 1080p (1080/59,94p, 29,97p, 59,94i, 29,97PsF, 1080/50p, 25p, 50i, 25PsF, 720/59,94p a 50p), široký horizontální úhel záběru minimálně 60°; minimálně 20x optický zoom a 30x digitální s funkcí i.Zoom; Je vybavena  rozhraními 3G-SDI, HDMI a IP vč. PoE+; přenos souborů na FTP servery široký dynamický rozsah; velký výkon při špatných světelných podmínkách; rozlišení Full HD; stabilizátor obrazu O.I.S.</t>
  </si>
  <si>
    <t>I.30</t>
  </si>
  <si>
    <t>držák kamery</t>
  </si>
  <si>
    <t>60</t>
  </si>
  <si>
    <t>Poznámka k položce:_x000D_
držák pro kameru</t>
  </si>
  <si>
    <t>31</t>
  </si>
  <si>
    <t>I.31</t>
  </si>
  <si>
    <t>rekordér se streamováním</t>
  </si>
  <si>
    <t>62</t>
  </si>
  <si>
    <t>Poznámka k položce:_x000D_
Multimediální záznamové zařízení pro videozáznam a simultánní živé přenosy; kompatibilita se stávajícími streamovacími jednotkami v UP 108, 101 a 104 (Extron SMP351) pro možnost vzájemného propojení do jednotného systému; 3G-SDI vstup; vstup 3x HDMI digital video (HDCP); 1x component video (Y, R-Y, B-Y); Processing: analogové vzorkování 12 bitů na barvu; 13.5 MHz (nízké rozlišení), 165 MHz  (RGB, YUVp, DVI); Digitální vzorkování 12 bitů na kanál; Digital processing  4:2:2, komprese  H.264/AVC (ITU H.264, ISO/IEC 14496-10) přenosová rychlost od 200 kbps do 10 Mbps; souborový systém pro USB disky  FAT32, NTFS, VFAT, EXT2, EXT3, EXT4; typy souborů H.264 a AAC (MP4 container); souborový přenosový protokol FTP, SFTP, CIFS; interní paměť 128 GB;  Externí USB port  1 (přední panel), 1 (zadní panel); 3x audio stereo in; 1x stereo out;   zisk  -6 dB nesymetrické, 0 dB symetrické; frekvenční rozsah od 20 Hz do 20 kHz, +0.5 dB; THD + Noise  &lt;0.03%  (20 Hz to 20 kHz při maximum out); S/N  &gt;90 dB (maximum balanced out); separace stereo kanálů &gt;90 dB @ 1 kHz; Crosstalk  &lt; -103 dB (20 Hz - 20 kHz při plném zatížení)</t>
  </si>
  <si>
    <t>I.32</t>
  </si>
  <si>
    <t>Konvertor řídící sběrnice</t>
  </si>
  <si>
    <t>64</t>
  </si>
  <si>
    <t>Poznámka k položce:_x000D_
RS232/PEX KONVERTOR</t>
  </si>
  <si>
    <t>33</t>
  </si>
  <si>
    <t>I.33</t>
  </si>
  <si>
    <t>Releová jednotka</t>
  </si>
  <si>
    <t>66</t>
  </si>
  <si>
    <t>Poznámka k položce:_x000D_
Reléová jednotka s 6ti relé, ovládání externím tlačítkem nebo přes RS 232; pro ovládání elektrických pláten; rolet apod.</t>
  </si>
  <si>
    <t>I.34</t>
  </si>
  <si>
    <t>technologický stojan</t>
  </si>
  <si>
    <t>68</t>
  </si>
  <si>
    <t>Poznámka k položce:_x000D_
stojan šíře 19" pro vestavnou montáž technologických prvků; minimální hloubka 500mm, šířka 600mm, výška minimálně 22U, vnitřní výstroj pro rozvod 230VAC trvalé a 230VAC spínané, záslepy, vyvazovací panely, police</t>
  </si>
  <si>
    <t>35</t>
  </si>
  <si>
    <t>I.35</t>
  </si>
  <si>
    <t>Přepojovač NDI</t>
  </si>
  <si>
    <t>70</t>
  </si>
  <si>
    <t>Poznámka k položce:_x000D_
24 portový konfigurovatelný přepojovač NDI, napájení každého portu; určený pro audiovizuální aplikace; RLinkX; Groups (VLAN segmentation); MultiLinkX (Link aggregation); vnitřní paměť minimálně 4Mb; tabulka MAC address; Switching throughput 52Gbps; Auto crossover MDI / MDIX; 6 x SFP cages; každý port 1Gbps; Sériová linka 1 x serial RJ45 console port; napájení 100–240VAC, 50–60Hz; Záložní napájení: 12VDC / 2,5A; Záložní PoE napájecí vstup: –54VDC / 6,5A</t>
  </si>
  <si>
    <t>I.36</t>
  </si>
  <si>
    <t>Konvertor NDI/HDMI</t>
  </si>
  <si>
    <t>72</t>
  </si>
  <si>
    <t>Poznámka k položce:_x000D_
Konverze NDI na HDMI. Vstup 1x LAN, výstup 1x HDMI; miniatrurní provedení;  Kompletní NDI kódování s plnou bitovou rychlostí; podporuje  všechna rozlišení od SD až po 1080p a rychlostí snímků až 60p; podpora signalizace Tally; bez nutnosti nastavení; zabudovaný displej Tally, možnost tally v obraze loop výstupu, externí výstup Tally</t>
  </si>
  <si>
    <t>37</t>
  </si>
  <si>
    <t>I.37</t>
  </si>
  <si>
    <t>Datový kabel</t>
  </si>
  <si>
    <t>m</t>
  </si>
  <si>
    <t>74</t>
  </si>
  <si>
    <t>Poznámka k položce:_x000D_
Kabel F/FTP PiMF Cat.6a 500 MHz 4x2xAWG23, LSOH,_x000D_
_x000D_
dodává GD stavební části</t>
  </si>
  <si>
    <t>VV</t>
  </si>
  <si>
    <t>400*0 'Přepočtené koeficientem množství</t>
  </si>
  <si>
    <t>I.38</t>
  </si>
  <si>
    <t>Kabel audio - instalační 1x2x0,22</t>
  </si>
  <si>
    <t>76</t>
  </si>
  <si>
    <t>Poznámka k položce:_x000D_
kabel audio instalační 1x2x0,22, provedení FRNC; průměr 5,6mm_x000D_
_x000D_
dodává GD stavební části</t>
  </si>
  <si>
    <t>50*0 'Přepočtené koeficientem množství</t>
  </si>
  <si>
    <t>39</t>
  </si>
  <si>
    <t>I.39</t>
  </si>
  <si>
    <t>Propojovací kabeláž a konektory</t>
  </si>
  <si>
    <t>kpl</t>
  </si>
  <si>
    <t>78</t>
  </si>
  <si>
    <t>Poznámka k položce:_x000D_
Propojovací HDMI kabely, kabelové redukce HDMI/DVI apod.; propojovací a řídící kabeláže od PC, ovládacích panelů apod.</t>
  </si>
  <si>
    <t>I.40</t>
  </si>
  <si>
    <t>Kabel výkonový repro 2x2,5</t>
  </si>
  <si>
    <t>80</t>
  </si>
  <si>
    <t>Poznámka k položce:_x000D_
kabel repro průřez 2x2,5, provedení FRNC, čistota mědi &gt;99%, černá izolace, kruhový průřez kabelu_x000D_
_x000D_
dodává GD stavební části</t>
  </si>
  <si>
    <t>80*0 'Přepočtené koeficientem množství</t>
  </si>
  <si>
    <t>41</t>
  </si>
  <si>
    <t>I.41</t>
  </si>
  <si>
    <t>kabel k širokopásmové anténě</t>
  </si>
  <si>
    <t>82</t>
  </si>
  <si>
    <t>Poznámka k položce:_x000D_
Kabel koaxiální, 50 ohm, útlum v pásmu 800 MHz menší než 12 dB/100 m, RG-11, FRNC_x000D_
_x000D_
dodává GD stavební části</t>
  </si>
  <si>
    <t>I.42</t>
  </si>
  <si>
    <t>Montážní a spotřební materiál</t>
  </si>
  <si>
    <t>kg</t>
  </si>
  <si>
    <t>84</t>
  </si>
  <si>
    <t>Poznámka k položce:_x000D_
Kotvící prvky, výztuhy, konektory, redukce</t>
  </si>
  <si>
    <t>43</t>
  </si>
  <si>
    <t>I.43</t>
  </si>
  <si>
    <t>Montáž, programování, instalace, oživení, nastavení</t>
  </si>
  <si>
    <t>86</t>
  </si>
  <si>
    <t>Poznámka k položce:_x000D_
montáž koncových prvků, protažení kabeláže, instalace stojanů, nastavení a konfigurace</t>
  </si>
  <si>
    <t>II.</t>
  </si>
  <si>
    <t>Přednášková místnost 309</t>
  </si>
  <si>
    <t>II.01</t>
  </si>
  <si>
    <t>88</t>
  </si>
  <si>
    <t>45</t>
  </si>
  <si>
    <t>II.02</t>
  </si>
  <si>
    <t>90</t>
  </si>
  <si>
    <t>II.03</t>
  </si>
  <si>
    <t>92</t>
  </si>
  <si>
    <t>47</t>
  </si>
  <si>
    <t>II.04</t>
  </si>
  <si>
    <t>94</t>
  </si>
  <si>
    <t>II.05</t>
  </si>
  <si>
    <t>96</t>
  </si>
  <si>
    <t>Poznámka k položce:_x000D_
Projekční plocha rámová; vypnutá pomocí speciálního lankového vypínacího systému pro vysokou rovinatost plátna; rozměr plátna 4500 x 2500 mm; povrch plátna matný se ziskem max 1,1</t>
  </si>
  <si>
    <t>49</t>
  </si>
  <si>
    <t>II.06</t>
  </si>
  <si>
    <t>98</t>
  </si>
  <si>
    <t>II.07</t>
  </si>
  <si>
    <t>100</t>
  </si>
  <si>
    <t>Poznámka k položce:_x000D_
LCD monitor, minimálně 4k 3840 × 2160, IPS, 16:9, odezva maximálně 4 ms, minimální jas 350 cd/m2, kontrast minimálně 1000:1, DisplayPort, HDMI 1.4, VGA, USB, nastavitelná výška monitor 27", 2560×1440px, 16:9, IPS, matný, HDMI, DP, USB hub, Repro, Pivot, nastavitelná výška, VESA, LowBlue, FlickerFree</t>
  </si>
  <si>
    <t>51</t>
  </si>
  <si>
    <t>II.08</t>
  </si>
  <si>
    <t>102</t>
  </si>
  <si>
    <t>II.09</t>
  </si>
  <si>
    <t>104</t>
  </si>
  <si>
    <t>53</t>
  </si>
  <si>
    <t>II.10</t>
  </si>
  <si>
    <t>106</t>
  </si>
  <si>
    <t>II.11</t>
  </si>
  <si>
    <t>108</t>
  </si>
  <si>
    <t>55</t>
  </si>
  <si>
    <t>II.12</t>
  </si>
  <si>
    <t>110</t>
  </si>
  <si>
    <t>II.13</t>
  </si>
  <si>
    <t>112</t>
  </si>
  <si>
    <t>57</t>
  </si>
  <si>
    <t>II.14</t>
  </si>
  <si>
    <t>114</t>
  </si>
  <si>
    <t>Poznámka k položce:_x000D_
Koncový zesilovač. 20 Hz - 20 kHz +0.2 dB / -0.7 dB. 8 symetrických vstpů. 4 nesymetrické vstupy. Fexibilně nastavitelný výkon jednotlivých výstupních kanálů. 4 kanály mikrofonních vstupů. Maximální výkon minimálně 2500W při 4Ohm. 2U. Všechny kanály připojitelné přes proprietální sít do ekosystému audioprocesoru. Včetně možnosti vzdálené správy.</t>
  </si>
  <si>
    <t>II.15</t>
  </si>
  <si>
    <t>Grafický tablet</t>
  </si>
  <si>
    <t>116</t>
  </si>
  <si>
    <t>Poznámka k položce:_x000D_
Grafický tablet 23,6" IPS displej, rozlišení min. 3840 × 2160, aktivní plocha min. 522 × 294 mm, min. 8192 úrovní přítlaku, rozlišení snímací vrstvy min. 5080 lpi, barevný rozsah Adobe RGB 99 %, napájení přes USB, min. Pro Pen 2</t>
  </si>
  <si>
    <t>59</t>
  </si>
  <si>
    <t>II.16</t>
  </si>
  <si>
    <t>118</t>
  </si>
  <si>
    <t>II.17</t>
  </si>
  <si>
    <t>120</t>
  </si>
  <si>
    <t>61</t>
  </si>
  <si>
    <t>II.18</t>
  </si>
  <si>
    <t>122</t>
  </si>
  <si>
    <t>II.19</t>
  </si>
  <si>
    <t>124</t>
  </si>
  <si>
    <t>63</t>
  </si>
  <si>
    <t>II.20</t>
  </si>
  <si>
    <t>126</t>
  </si>
  <si>
    <t>II.21</t>
  </si>
  <si>
    <t>128</t>
  </si>
  <si>
    <t>65</t>
  </si>
  <si>
    <t>II.22</t>
  </si>
  <si>
    <t>130</t>
  </si>
  <si>
    <t>II.23</t>
  </si>
  <si>
    <t>132</t>
  </si>
  <si>
    <t>67</t>
  </si>
  <si>
    <t>II.24</t>
  </si>
  <si>
    <t>134</t>
  </si>
  <si>
    <t>II.25</t>
  </si>
  <si>
    <t>136</t>
  </si>
  <si>
    <t>69</t>
  </si>
  <si>
    <t>II.26</t>
  </si>
  <si>
    <t>138</t>
  </si>
  <si>
    <t>II.27</t>
  </si>
  <si>
    <t>140</t>
  </si>
  <si>
    <t>71</t>
  </si>
  <si>
    <t>II.28</t>
  </si>
  <si>
    <t>142</t>
  </si>
  <si>
    <t>II.29</t>
  </si>
  <si>
    <t>144</t>
  </si>
  <si>
    <t>73</t>
  </si>
  <si>
    <t>II.30</t>
  </si>
  <si>
    <t>146</t>
  </si>
  <si>
    <t>Poznámka k položce:_x000D_
Kabel F/FTP PiMF Cat.6a 500 MHz 4x2xAWG23, LSOH_x000D_
_x000D_
dodává GD stavební části</t>
  </si>
  <si>
    <t>250*0 'Přepočtené koeficientem množství</t>
  </si>
  <si>
    <t>II.31</t>
  </si>
  <si>
    <t>148</t>
  </si>
  <si>
    <t>75</t>
  </si>
  <si>
    <t>II.32</t>
  </si>
  <si>
    <t>150</t>
  </si>
  <si>
    <t>II.33</t>
  </si>
  <si>
    <t>152</t>
  </si>
  <si>
    <t>60*0 'Přepočtené koeficientem množství</t>
  </si>
  <si>
    <t>77</t>
  </si>
  <si>
    <t>II.34</t>
  </si>
  <si>
    <t>154</t>
  </si>
  <si>
    <t>II.35</t>
  </si>
  <si>
    <t>156</t>
  </si>
  <si>
    <t>III.</t>
  </si>
  <si>
    <t>Vstupní hala 102</t>
  </si>
  <si>
    <t>79</t>
  </si>
  <si>
    <t>III.01</t>
  </si>
  <si>
    <t>Displej</t>
  </si>
  <si>
    <t>158</t>
  </si>
  <si>
    <t>Poznámka k položce:_x000D_
Monitor pro rozšíření pracovní plochy; Technologie obrazovky: AMVA3; Podsvícení: LED; Úhlopříčka [palce]: 65"; Rozlišení: 3840 x 2160; Poměr stran: 16:9; Jas [cd/m2] 350; Kontrast: 4000:1; Odezva [ms]: 8; Pozorovací úhly (Horizontál/Vertikál): 178/178; Počet barev: 16,77 mil.; 1x D-sub, 1x DVI, 3x HDMI; LAN, RS232; provoz 16/7</t>
  </si>
  <si>
    <t>III.02</t>
  </si>
  <si>
    <t>Držák nástěnný pro displej</t>
  </si>
  <si>
    <t>160</t>
  </si>
  <si>
    <t>Poznámka k položce:_x000D_
originální nástěnný držák doporučený výrobcem displeje</t>
  </si>
  <si>
    <t>81</t>
  </si>
  <si>
    <t>III.03</t>
  </si>
  <si>
    <t>Přípojné místo do podlahové krabice</t>
  </si>
  <si>
    <t>162</t>
  </si>
  <si>
    <t>Poznámka k položce:_x000D_
Přípojné místo do podlahové krabice. Konektivita  HDMI_x000D_
_x000D_
dodává GD stavební části</t>
  </si>
  <si>
    <t>1*0 'Přepočtené koeficientem množství</t>
  </si>
  <si>
    <t>III.04</t>
  </si>
  <si>
    <t>HDMI kabel 8m</t>
  </si>
  <si>
    <t>164</t>
  </si>
  <si>
    <t>Poznámka k položce:_x000D_
HDMI 8m, maximální přenosová rychlost dat až 10.2 Gbit/s, maximální rozlišení obrazu pro 3D a HDTV až 4K (2160p), pozlacené konektory. Povrchová úprava : trojvrstvé velmi ohebné PVC / ABS, Materiál vnitřních vodičů: OFC (bezkyslíkatá měď). Síla vodičů AWG: 26._x000D_
_x000D_
dodává GD stavební části</t>
  </si>
  <si>
    <t>83</t>
  </si>
  <si>
    <t>III.05</t>
  </si>
  <si>
    <t>166</t>
  </si>
  <si>
    <t>III.06</t>
  </si>
  <si>
    <t>168</t>
  </si>
  <si>
    <t>IV.</t>
  </si>
  <si>
    <t>Zasedací místnost 119</t>
  </si>
  <si>
    <t>85</t>
  </si>
  <si>
    <t>IV.01</t>
  </si>
  <si>
    <t>170</t>
  </si>
  <si>
    <t>IV.02</t>
  </si>
  <si>
    <t>172</t>
  </si>
  <si>
    <t>87</t>
  </si>
  <si>
    <t>IV.03</t>
  </si>
  <si>
    <t>174</t>
  </si>
  <si>
    <t>IV.04</t>
  </si>
  <si>
    <t>HDMI kabel 6m</t>
  </si>
  <si>
    <t>176</t>
  </si>
  <si>
    <t>Poznámka k položce:_x000D_
HDMI 6m, maximální přenosová rychlost dat až 10.2 Gbit/s, maximální rozlišení obrazu pro 3D a HDTV až 4K (2160p), pozlacené konektory. Povrchová úprava : trojvrstvé velmi ohebné PVC / ABS, Materiál vnitřních vodičů: OFC (bezkyslíkatá měď). Síla vodičů AWG: 26._x000D_
_x000D_
dodává GD stavební části</t>
  </si>
  <si>
    <t>89</t>
  </si>
  <si>
    <t>IV.05</t>
  </si>
  <si>
    <t>178</t>
  </si>
  <si>
    <t>IV.06</t>
  </si>
  <si>
    <t>180</t>
  </si>
  <si>
    <t>V.</t>
  </si>
  <si>
    <t>Zasedací místnost 202</t>
  </si>
  <si>
    <t>91</t>
  </si>
  <si>
    <t>V.01</t>
  </si>
  <si>
    <t>182</t>
  </si>
  <si>
    <t>V.02</t>
  </si>
  <si>
    <t>184</t>
  </si>
  <si>
    <t>93</t>
  </si>
  <si>
    <t>V.03</t>
  </si>
  <si>
    <t>186</t>
  </si>
  <si>
    <t>V.04</t>
  </si>
  <si>
    <t>188</t>
  </si>
  <si>
    <t>95</t>
  </si>
  <si>
    <t>V.05</t>
  </si>
  <si>
    <t>190</t>
  </si>
  <si>
    <t>V.06</t>
  </si>
  <si>
    <t>192</t>
  </si>
  <si>
    <t>VI.</t>
  </si>
  <si>
    <t>Jednací místnost 205</t>
  </si>
  <si>
    <t>97</t>
  </si>
  <si>
    <t>VI.01</t>
  </si>
  <si>
    <t>194</t>
  </si>
  <si>
    <t>VI.02</t>
  </si>
  <si>
    <t>196</t>
  </si>
  <si>
    <t>99</t>
  </si>
  <si>
    <t>VI.03</t>
  </si>
  <si>
    <t>198</t>
  </si>
  <si>
    <t>VI.04</t>
  </si>
  <si>
    <t>HDMI kabel 10m</t>
  </si>
  <si>
    <t>200</t>
  </si>
  <si>
    <t>Poznámka k položce:_x000D_
HDMI 10m, maximální přenosová rychlost dat až 10.2 Gbit/s, maximální rozlišení obrazu pro 3D a HDTV až 4K (2160p), pozlacené konektory. Povrchová úprava : trojvrstvé velmi ohebné PVC / ABS, Materiál vnitřních vodičů: OFC (bezkyslíkatá měď). Síla vodičů AWG: 26._x000D_
_x000D_
dodává GD stavební části</t>
  </si>
  <si>
    <t>101</t>
  </si>
  <si>
    <t>VI.05</t>
  </si>
  <si>
    <t>202</t>
  </si>
  <si>
    <t>VI.06</t>
  </si>
  <si>
    <t>204</t>
  </si>
  <si>
    <t>VII.</t>
  </si>
  <si>
    <t>Společenská místnost 210</t>
  </si>
  <si>
    <t>103</t>
  </si>
  <si>
    <t>VII.01</t>
  </si>
  <si>
    <t>206</t>
  </si>
  <si>
    <t>VII.02</t>
  </si>
  <si>
    <t>208</t>
  </si>
  <si>
    <t>105</t>
  </si>
  <si>
    <t>VII.03</t>
  </si>
  <si>
    <t>210</t>
  </si>
  <si>
    <t>VII.04</t>
  </si>
  <si>
    <t>212</t>
  </si>
  <si>
    <t>107</t>
  </si>
  <si>
    <t>VII.05</t>
  </si>
  <si>
    <t>214</t>
  </si>
  <si>
    <t>VII.06</t>
  </si>
  <si>
    <t>216</t>
  </si>
  <si>
    <t>VIII.</t>
  </si>
  <si>
    <t>Pracovna lékaře 349</t>
  </si>
  <si>
    <t>109</t>
  </si>
  <si>
    <t>VIII.01</t>
  </si>
  <si>
    <t>218</t>
  </si>
  <si>
    <t>VIII.02</t>
  </si>
  <si>
    <t>220</t>
  </si>
  <si>
    <t>111</t>
  </si>
  <si>
    <t>VIII.03</t>
  </si>
  <si>
    <t>Přípojné místo nástěnné</t>
  </si>
  <si>
    <t>222</t>
  </si>
  <si>
    <t>Poznámka k položce:_x000D_
Přípojné místo nástěnné. Konektivita  HDMI_x000D_
_x000D_
dodává GD stavební části</t>
  </si>
  <si>
    <t>VIII.04</t>
  </si>
  <si>
    <t>HDMI kabel 5m</t>
  </si>
  <si>
    <t>224</t>
  </si>
  <si>
    <t>Poznámka k položce:_x000D_
HDMI 5m, maximální přenosová rychlost dat až 10.2 Gbit/s, maximální rozlišení obrazu pro 3D a HDTV až 4K (2160p), pozlacené konektory. Povrchová úprava : trojvrstvé velmi ohebné PVC / ABS, Materiál vnitřních vodičů: OFC (bezkyslíkatá měď). Síla vodičů AWG: 26._x000D_
_x000D_
dodává GD stavební části</t>
  </si>
  <si>
    <t>113</t>
  </si>
  <si>
    <t>VIII.05</t>
  </si>
  <si>
    <t>226</t>
  </si>
  <si>
    <t>VIII.06</t>
  </si>
  <si>
    <t>228</t>
  </si>
  <si>
    <t>IX.</t>
  </si>
  <si>
    <t>Jednací místnost 302</t>
  </si>
  <si>
    <t>115</t>
  </si>
  <si>
    <t>IX.01</t>
  </si>
  <si>
    <t>230</t>
  </si>
  <si>
    <t>IX.02</t>
  </si>
  <si>
    <t>232</t>
  </si>
  <si>
    <t>117</t>
  </si>
  <si>
    <t>IX.03</t>
  </si>
  <si>
    <t>234</t>
  </si>
  <si>
    <t>IX.04</t>
  </si>
  <si>
    <t>236</t>
  </si>
  <si>
    <t>119</t>
  </si>
  <si>
    <t>IX.05</t>
  </si>
  <si>
    <t>238</t>
  </si>
  <si>
    <t>IX.06</t>
  </si>
  <si>
    <t>240</t>
  </si>
  <si>
    <t>X.</t>
  </si>
  <si>
    <t>Společenská místnost 310</t>
  </si>
  <si>
    <t>121</t>
  </si>
  <si>
    <t>X.01</t>
  </si>
  <si>
    <t>242</t>
  </si>
  <si>
    <t>X.02</t>
  </si>
  <si>
    <t>Držák pro displej stropní</t>
  </si>
  <si>
    <t>244</t>
  </si>
  <si>
    <t>Poznámka k položce:_x000D_
originální stropní držák doporučený výrobcem displeje</t>
  </si>
  <si>
    <t>123</t>
  </si>
  <si>
    <t>X.03</t>
  </si>
  <si>
    <t>246</t>
  </si>
  <si>
    <t>X.04</t>
  </si>
  <si>
    <t>248</t>
  </si>
  <si>
    <t>125</t>
  </si>
  <si>
    <t>X.05</t>
  </si>
  <si>
    <t>250</t>
  </si>
  <si>
    <t>X.06</t>
  </si>
  <si>
    <t>252</t>
  </si>
  <si>
    <t>XI.</t>
  </si>
  <si>
    <t>Neurochirurgická laboratoř</t>
  </si>
  <si>
    <t>127</t>
  </si>
  <si>
    <t>XI.01</t>
  </si>
  <si>
    <t>Interaktivní displej</t>
  </si>
  <si>
    <t>254</t>
  </si>
  <si>
    <t>Poznámka k položce:_x000D_
Interaktivní monitor pro rozšíření pracovní plochy a vzdálenou spolupráci; Technologie obrazovky: AMVA3; Podsvícení: LED; Úhlopříčka minimálně 64"; Rozlišení minimálně 3840 x 2160 / 60Hz; Poměr stran: 16:9; Jas minimálně 410 cd/m2; Odezva typicky 9ms; Pozorovací úhly (Horizontál/Vertikál) minimálně: 178/178; Počet barev minimálně  1 bilion; dynamický kontrast minimálně 500 000:1; temperované tvrzené sklo, antireflexní; minimální konektivita: 1x DVI, 1x DP; 4x HDMI; 2x USB 3.0; LAN; provoz 18/7; vestavěný reproduktor minimálně 2x 15W; interní přehrávač s pamětí 32 GB pamětí</t>
  </si>
  <si>
    <t>XI.02</t>
  </si>
  <si>
    <t>256</t>
  </si>
  <si>
    <t>129</t>
  </si>
  <si>
    <t>XI.03</t>
  </si>
  <si>
    <t>258</t>
  </si>
  <si>
    <t>Poznámka k položce:_x000D_
Přípojné místo nástěnné. Konektivita  2x HDMI, 2x USB_x000D_
_x000D_
dodává GD stavební části</t>
  </si>
  <si>
    <t>XI.04</t>
  </si>
  <si>
    <t>260</t>
  </si>
  <si>
    <t>2*0 'Přepočtené koeficientem množství</t>
  </si>
  <si>
    <t>131</t>
  </si>
  <si>
    <t>XI.05</t>
  </si>
  <si>
    <t>262</t>
  </si>
  <si>
    <t>Poznámka k položce:_x000D_
Konverze NDI na HDMI. Vstup 1x LAN, výstup 1x HDMI; miniatrurní provedení;  Kompletní NDI kódování s plnou bitovou rychlostí; podporuje  všechna rozlišení od SD až po 1080p a rychlostí snímků až 60p; podpora signalizace Tally; bez nutnosti nastavení; zabudovaný displej Tally, možnost tally v obraze loop výstupu, externí výstup Tally_x000D_
dodává GD stavební části</t>
  </si>
  <si>
    <t>XI.06</t>
  </si>
  <si>
    <t>Konvertor HDMI/NDI</t>
  </si>
  <si>
    <t>264</t>
  </si>
  <si>
    <t>Poznámka k položce:_x000D_
Konverze HDMI na NDI. Vstup 1x HDMI, výstup 1x NDI; miniatrurní provedení;  Kompletní NDI kódování s plnou bitovou rychlostí; podporuje  všechna rozlišení od SD až po 1080p a rychlostí snímků až 60p; podpora signalizace Tally; bez nutnosti nastavení; zabudovaný displej Tally, možnost tally v obraze loop výstupu, externí výstup Tally_x000D_
_x000D_
dodává GD stavební části</t>
  </si>
  <si>
    <t>6*0 'Přepočtené koeficientem množství</t>
  </si>
  <si>
    <t>133</t>
  </si>
  <si>
    <t>XI.07</t>
  </si>
  <si>
    <t>Set propojovacích kabelů HDMI</t>
  </si>
  <si>
    <t>266</t>
  </si>
  <si>
    <t>Poznámka k položce:_x000D_
HDMI 2m, maximální přenosová rychlost dat až 10.2 Gbit/s, maximální rozlišení obrazu pro 3D a HDTV až 4K (2160p), pozlacené konektory. Povrchová úprava : trojvrstvé velmi ohebné PVC / ABS, Materiál vnitřních vodičů: OFC (bezkyslíkatá měď). Síla vodičů AWG: 26._x000D_
_x000D_
dodává GD stavební části</t>
  </si>
  <si>
    <t>XI.08</t>
  </si>
  <si>
    <t>Set propojovacích kabelů LAN</t>
  </si>
  <si>
    <t>268</t>
  </si>
  <si>
    <t>Poznámka k položce:_x000D_
Propojovací kabel FTP Cat 6e, 0,5m_x000D_
_x000D_
dodává GD stavební části</t>
  </si>
  <si>
    <t>135</t>
  </si>
  <si>
    <t>XI.09</t>
  </si>
  <si>
    <t>270</t>
  </si>
  <si>
    <t>XI.10</t>
  </si>
  <si>
    <t>272</t>
  </si>
  <si>
    <t>XII.</t>
  </si>
  <si>
    <t>Jednací místnost 402</t>
  </si>
  <si>
    <t>137</t>
  </si>
  <si>
    <t>XII.01</t>
  </si>
  <si>
    <t>274</t>
  </si>
  <si>
    <t>XII.02</t>
  </si>
  <si>
    <t>276</t>
  </si>
  <si>
    <t>139</t>
  </si>
  <si>
    <t>XII.03</t>
  </si>
  <si>
    <t>278</t>
  </si>
  <si>
    <t>XII.04</t>
  </si>
  <si>
    <t>280</t>
  </si>
  <si>
    <t>141</t>
  </si>
  <si>
    <t>XII.05</t>
  </si>
  <si>
    <t>282</t>
  </si>
  <si>
    <t>XII.06</t>
  </si>
  <si>
    <t>284</t>
  </si>
  <si>
    <t>XIII.</t>
  </si>
  <si>
    <t>Jednací místnost 410</t>
  </si>
  <si>
    <t>143</t>
  </si>
  <si>
    <t>XIII.01</t>
  </si>
  <si>
    <t>286</t>
  </si>
  <si>
    <t>XIII.02</t>
  </si>
  <si>
    <t>288</t>
  </si>
  <si>
    <t>145</t>
  </si>
  <si>
    <t>XIII.03</t>
  </si>
  <si>
    <t>290</t>
  </si>
  <si>
    <t>XIII.04</t>
  </si>
  <si>
    <t>292</t>
  </si>
  <si>
    <t>147</t>
  </si>
  <si>
    <t>XIII.05</t>
  </si>
  <si>
    <t>294</t>
  </si>
  <si>
    <t>XIII.06</t>
  </si>
  <si>
    <t>296</t>
  </si>
  <si>
    <t>XIV.</t>
  </si>
  <si>
    <t>Společenská místnost 406</t>
  </si>
  <si>
    <t>149</t>
  </si>
  <si>
    <t>XIV.01</t>
  </si>
  <si>
    <t>298</t>
  </si>
  <si>
    <t>XIV.02</t>
  </si>
  <si>
    <t>300</t>
  </si>
  <si>
    <t>151</t>
  </si>
  <si>
    <t>XIV.03</t>
  </si>
  <si>
    <t>302</t>
  </si>
  <si>
    <t>XIV.04</t>
  </si>
  <si>
    <t>304</t>
  </si>
  <si>
    <t>153</t>
  </si>
  <si>
    <t>XIV.05</t>
  </si>
  <si>
    <t>306</t>
  </si>
  <si>
    <t>XIV.06</t>
  </si>
  <si>
    <t>308</t>
  </si>
  <si>
    <t>XV.</t>
  </si>
  <si>
    <t>Indukční smyčka</t>
  </si>
  <si>
    <t>155</t>
  </si>
  <si>
    <t>K044</t>
  </si>
  <si>
    <t>Zesilovač indukční smyčky</t>
  </si>
  <si>
    <t>1067330822</t>
  </si>
  <si>
    <t>Poznámka k položce:_x000D_
Zesilovač pro buzení indukční smyčky - 6,5 Arms, 31Vpp/11Vrms, 1x vstup Mic / Line konektorem XLR, 1x 100V/50V/Line, přepínatelný, sepnutelné fantómové napájení, řečový filtr, 1x nesymetrický vstup, 1x zesílený výstup pro odposlech 10W, sluchátkový výstup, , automatická regulace zesílení, nastavitelné úrovně všech vstupů, citlivost -50dBu - +20dBu, frekvenční rozsah 75 - 6 800 Hz, napájení AC 230 V / 50 Hz</t>
  </si>
  <si>
    <t>K045</t>
  </si>
  <si>
    <t>Kabeláž indukční smyčky</t>
  </si>
  <si>
    <t>-890461023</t>
  </si>
  <si>
    <t>Poznámka k položce:_x000D_
Plochý CU kabel; folie šířky 20mm, tloušťka 0,15mm</t>
  </si>
  <si>
    <t>157</t>
  </si>
  <si>
    <t>K046</t>
  </si>
  <si>
    <t>1393970836</t>
  </si>
  <si>
    <t>K047</t>
  </si>
  <si>
    <t>kabel pro připojení indokční smyčky</t>
  </si>
  <si>
    <t>563692536</t>
  </si>
  <si>
    <t>Poznámka k položce:_x000D_
instalační kabel pro připojení indukční smyčky</t>
  </si>
  <si>
    <t>159</t>
  </si>
  <si>
    <t>K048</t>
  </si>
  <si>
    <t>Kabel linkový propojovací XLR-XLR 1m</t>
  </si>
  <si>
    <t>-1287433041</t>
  </si>
  <si>
    <t>Poznámka k položce:_x000D_
Standadrní mikrofonní propojovací kabel xlr-xlr</t>
  </si>
  <si>
    <t>K049</t>
  </si>
  <si>
    <t>Montáž, instalace, oživení, nastavení, školení</t>
  </si>
  <si>
    <t>1438354573</t>
  </si>
  <si>
    <t>Poznámka k položce:_x000D_
montáž, zapojení a pokládka indukční smyčky, nastavení</t>
  </si>
  <si>
    <t>161</t>
  </si>
  <si>
    <t>K050</t>
  </si>
  <si>
    <t>Školení, návody k použití</t>
  </si>
  <si>
    <t>-1222141119</t>
  </si>
  <si>
    <t>Poznámka k položce:_x000D_
Zaškolení obsluhy a údržby; Zaškolení obsluhy – zhotovitel provede řádné zaškolení pracovníků obsluhy, kteří budou předané zařízení provozovat a obsluhovat – uživatelé; Zaškolení údržby – zhotovitel provede řádné zaškolení pracovníků údržby, kteří budou zajišťovat údržbu a preventivní prohlídku systémů na základe zhotovitelem vypracovaných Předpisů režimů údržby a preventivních prohlídek systémů</t>
  </si>
  <si>
    <t>OST</t>
  </si>
  <si>
    <t>Ostatní</t>
  </si>
  <si>
    <t>XV.01</t>
  </si>
  <si>
    <t>Dokumentace skutečného provedení</t>
  </si>
  <si>
    <t>310</t>
  </si>
  <si>
    <t>Poznámka k položce:_x000D_
Dokumentace skutečného provedení s aktualizovanými půdorysnými výkresy a schematy zapojení</t>
  </si>
  <si>
    <t>163</t>
  </si>
  <si>
    <t>XV.02</t>
  </si>
  <si>
    <t>Přesuny hmot, skladování, doprava</t>
  </si>
  <si>
    <t>312</t>
  </si>
  <si>
    <t>XV.03</t>
  </si>
  <si>
    <t>Školení</t>
  </si>
  <si>
    <t>hod</t>
  </si>
  <si>
    <t>314</t>
  </si>
  <si>
    <t>165</t>
  </si>
  <si>
    <t>XV.04</t>
  </si>
  <si>
    <t>Návody k použití</t>
  </si>
  <si>
    <t>316</t>
  </si>
  <si>
    <t>Poznámka k položce:_x000D_
Návody k použití jednotlivých zařízení</t>
  </si>
  <si>
    <t>XV.05</t>
  </si>
  <si>
    <t>Uvedení do provozu, funkční testy, zahoření</t>
  </si>
  <si>
    <t>318</t>
  </si>
  <si>
    <t>Poznámka k položce:_x000D_
Uvedení systému do provozu; komplexní zkoušky celého díla za účelem prokázání funkčnosti jednotlivých zařízení, funkčnost řídících systémů pro ovládání prvků místnosti, funkčnost ozvučení a videoprojekce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</si>
  <si>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</si>
  <si>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</si>
  <si>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</si>
  <si>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</si>
  <si>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</si>
  <si>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</si>
  <si>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</si>
  <si>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</si>
  <si>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</si>
  <si>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</si>
  <si>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</si>
  <si>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</si>
  <si>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</si>
  <si>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</si>
  <si>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</si>
  <si>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</si>
  <si>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</si>
  <si>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</si>
  <si>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</si>
  <si>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</si>
  <si>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</si>
  <si>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</si>
  <si>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</si>
  <si>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</si>
  <si>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</si>
  <si>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</si>
  <si>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</si>
  <si>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</si>
  <si>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</si>
  <si>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</si>
  <si>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</si>
  <si>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</si>
  <si>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</si>
  <si>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</si>
  <si>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</si>
  <si>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</si>
  <si>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</si>
  <si>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</si>
  <si>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</si>
  <si>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</si>
  <si>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</si>
  <si>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</si>
  <si>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</si>
  <si>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</si>
  <si>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</si>
  <si>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</si>
  <si>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</si>
  <si>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</si>
  <si>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</si>
  <si>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</si>
  <si>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</si>
  <si>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</si>
  <si>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</si>
  <si>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</si>
  <si>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</si>
  <si>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</si>
  <si>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</si>
  <si>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</si>
  <si>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</si>
  <si>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</si>
  <si>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</si>
  <si>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</si>
  <si>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</si>
  <si>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</si>
  <si>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</si>
  <si>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</si>
  <si>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</si>
  <si>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</si>
  <si>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</si>
  <si>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</si>
  <si>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</si>
  <si>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</si>
  <si>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</si>
  <si>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</si>
  <si>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</si>
  <si>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</si>
  <si>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</si>
  <si>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</si>
  <si>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</si>
  <si>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</si>
  <si>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</si>
  <si>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</si>
  <si>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</si>
  <si>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</si>
  <si>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</si>
  <si>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</si>
  <si>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</si>
  <si>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</si>
  <si>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</si>
  <si>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</si>
  <si>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</si>
  <si>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</si>
  <si>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</si>
  <si>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</si>
  <si>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</si>
  <si>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</si>
  <si>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</si>
  <si>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</si>
  <si>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</si>
  <si>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</si>
  <si>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</si>
  <si>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</si>
  <si>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</si>
  <si>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</si>
  <si>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</si>
  <si>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</si>
  <si>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</si>
  <si>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</si>
  <si>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</si>
  <si>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</si>
  <si>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</si>
  <si>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</si>
  <si>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</si>
  <si>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</si>
  <si>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</si>
  <si>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</si>
  <si>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</si>
  <si>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</si>
  <si>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</si>
  <si>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</si>
  <si>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</si>
  <si>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</si>
  <si>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</si>
  <si>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</si>
  <si>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</si>
  <si>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</si>
  <si>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</si>
  <si>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</si>
  <si>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</si>
  <si>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</si>
  <si>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</si>
  <si>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</si>
  <si>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</si>
  <si>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</si>
  <si>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</si>
  <si>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</si>
  <si>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</si>
  <si>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</si>
  <si>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</si>
  <si>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</si>
  <si>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</si>
  <si>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</si>
  <si>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</si>
  <si>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</si>
  <si>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</si>
  <si>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</si>
  <si>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</si>
  <si>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</si>
  <si>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</si>
  <si>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</si>
  <si>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</si>
  <si>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</si>
  <si>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</si>
  <si>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</si>
  <si>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</si>
  <si>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</si>
  <si>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</si>
  <si>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</si>
  <si>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</si>
  <si>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</si>
  <si>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</si>
  <si>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</si>
  <si>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</si>
  <si>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</si>
  <si>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</si>
  <si>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</si>
  <si>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</si>
  <si>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</si>
  <si>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</si>
  <si>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</si>
  <si>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</si>
  <si>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</si>
  <si>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</si>
  <si>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</si>
  <si>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</si>
  <si>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</si>
  <si>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</si>
  <si>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</si>
  <si>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</si>
  <si>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</si>
  <si>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</si>
  <si>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</si>
  <si>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</si>
  <si>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</si>
  <si>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</si>
  <si>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</si>
  <si>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Poznámka k položce:
LCD monitor, minimálně 4k 3840 × 2160, IPS, 16:9, odezva maximálně 4 ms, minimální jas 350 cd/m2, kontrast minimálně 1000:1, DisplayPort, HDMI 1.4, VGA, USB, nastavitelná výška. monitor min. 27", 2560×1440px, 16:9, IPS, matný, HDMI, DP, USB hub, Repro, Pivot, nastavitelná výška, VESA, LowBlue, FlickerFree</t>
  </si>
  <si>
    <t>Poznámka k položce:
Monitor pro rozšíření pracovní plochy; Technologie obrazovky: AMVA3; Podsvícení: LED; Úhlopříčka [palce]: min. 65"; Rozlišení: 3840 x 2160; Poměr stran: 16:9; Jas [cd/m2] 350; Kontrast: 4000:1; Odezva [ms]: 8; Pozorovací úhly (Horizontál/Vertikál): 178/178; Počet barev: 16,77 mil.; 1x D-sub, 1x DVI, 3x HDMI; LAN, RS232; provoz 16/7</t>
  </si>
  <si>
    <t>Poznámka k položce:
PC - Procesor s výkonem minimálně 20 000 bodů 1
Minimální velikost operační paměti 16 GB min. DDR5
Minimální kapacita diskového uložiště SSD NVMe 500 GB
Min. 6 x USB z toho min. 2x USB 3.0 (nebo novější revize), Gigabit Ethernet LAN (RJ-45), HDMI, DisplayPort (nebo druhý HDMI)
Maximální rozměry skříně 20 x 20 x 5 cm – na čelním panelu minimálně 2 x USB a konektory pro připojení sluchátek a mikrofonu nebo combo audio jack
PC musí být vybaven vhodnou novou a nepoužitou minimální verzí operačního systému (OS) v české lokalizaci, ze které je možné provést upgrade na OS Windows v rámci programu CAMPUS firmy Microsoft.  Pravost OS musí být garantovaná a u výrobce ověřitelná
Kompatibilní s Windows 11 (TPM 2.0, Secure Boot)                                                                                                                                                                                         Požadavky environmentální udržitelnosti:
PC má certifikát TCO nebo EPEAT 2 - ANO/NE 
Pokud ANO, uveďte URL odkaz na záznam o certifikaci nebo produktový list se záznamem o certifikaci a následující kritéria nevyplňujte. Pokud NE, doložte splnění následujících požadavků:
PC má paměť, kterou lze vyměnit 4 nebo rozšířit, uveďte jednu z možností: dokládáme nebo čestně prohlašujeme
PC má SSD disk, který lze vyměnit 4 nebo rozšířit. Uveďte jednu z možností: dokládáme nebo čestně prohlašujeme
PC musí splňovat normy energetické účinnosti ENERGY STAR 3 - uveďte URL odkaz na záznam o certifikaci nebo produktový list nebo jiný dokument se záznamem o certifikaci
Včetně originálního napájecího adaptéru
Včetně kancelářského setu klávesnice s českým potiskem a samostatným blokem numerických kláves a myši s min. 2 tlačítky, kolečkem a citlivostí min. 1000 DPI
Délka záruční doby v měsících (min. 24 měs.)</t>
  </si>
  <si>
    <t>Poznámka: Technické požadavky zadavatele jsou z hlediska kvality požadavkem minimálním. Dodavatel může nabídnout zboží stejné nebo lepší kvality.</t>
  </si>
  <si>
    <t xml:space="preserve">Poznámka k položce:
Reléová jednotka s 6ti relé, ovládání externím tlačítkem nebo přes RS 232; pro ovládání elektrických pláten; rolet apod. 2 ks.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</si>
</sst>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2"/>
      <name val="Arial CE"/>
      <family val="2"/>
    </font>
    <font>
      <sz val="8"/>
      <name val="Arial CE"/>
    </font>
    <font>
      <sz val="7"/>
      <name val="Arial CE"/>
    </font>
    <font>
      <i/>
      <sz val="7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0" fontId="45" fillId="5" borderId="0" xfId="0" applyFont="1" applyFill="1"/>
    <xf numFmtId="0" fontId="18" fillId="0" borderId="23" xfId="0" applyFont="1" applyFill="1" applyBorder="1" applyAlignment="1" applyProtection="1">
      <alignment horizontal="center" vertical="center"/>
    </xf>
    <xf numFmtId="49" fontId="18" fillId="0" borderId="23" xfId="0" applyNumberFormat="1" applyFont="1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46" fillId="0" borderId="0" xfId="0" applyFont="1" applyAlignment="1" applyProtection="1">
      <alignment vertical="center"/>
    </xf>
    <xf numFmtId="0" fontId="47" fillId="0" borderId="0" xfId="0" applyFont="1" applyAlignment="1" applyProtection="1">
      <alignment horizontal="left" vertical="center"/>
    </xf>
    <xf numFmtId="0" fontId="48" fillId="0" borderId="0" xfId="0" applyFont="1" applyAlignment="1" applyProtection="1">
      <alignment vertical="center" wrapText="1"/>
    </xf>
    <xf numFmtId="0" fontId="46" fillId="0" borderId="0" xfId="0" applyFont="1" applyAlignment="1" applyProtection="1">
      <alignment vertical="center"/>
      <protection locked="0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wrapText="1"/>
    </xf>
    <xf numFmtId="0" fontId="33" fillId="0" borderId="1" xfId="0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0.3"/>
  <cols>
    <col min="1" max="1" width="8.36328125" style="1" customWidth="1"/>
    <col min="2" max="2" width="1.6328125" style="1" customWidth="1"/>
    <col min="3" max="3" width="4.1796875" style="1" customWidth="1"/>
    <col min="4" max="33" width="2.6328125" style="1" customWidth="1"/>
    <col min="34" max="34" width="3.36328125" style="1" customWidth="1"/>
    <col min="35" max="35" width="31.6328125" style="1" customWidth="1"/>
    <col min="36" max="37" width="2.453125" style="1" customWidth="1"/>
    <col min="38" max="38" width="8.36328125" style="1" customWidth="1"/>
    <col min="39" max="39" width="3.36328125" style="1" customWidth="1"/>
    <col min="40" max="40" width="13.36328125" style="1" customWidth="1"/>
    <col min="41" max="41" width="7.453125" style="1" customWidth="1"/>
    <col min="42" max="42" width="4.1796875" style="1" customWidth="1"/>
    <col min="43" max="43" width="15.6328125" style="1" customWidth="1"/>
    <col min="44" max="44" width="13.6328125" style="1" customWidth="1"/>
    <col min="45" max="47" width="25.81640625" style="1" hidden="1" customWidth="1"/>
    <col min="48" max="49" width="21.6328125" style="1" hidden="1" customWidth="1"/>
    <col min="50" max="51" width="25" style="1" hidden="1" customWidth="1"/>
    <col min="52" max="52" width="21.6328125" style="1" hidden="1" customWidth="1"/>
    <col min="53" max="53" width="19.1796875" style="1" hidden="1" customWidth="1"/>
    <col min="54" max="54" width="25" style="1" hidden="1" customWidth="1"/>
    <col min="55" max="55" width="21.6328125" style="1" hidden="1" customWidth="1"/>
    <col min="56" max="56" width="19.1796875" style="1" hidden="1" customWidth="1"/>
    <col min="57" max="57" width="66.453125" style="1" customWidth="1"/>
    <col min="71" max="91" width="9.36328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7" customHeight="1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6" t="s">
        <v>6</v>
      </c>
      <c r="BT2" s="16" t="s">
        <v>7</v>
      </c>
    </row>
    <row r="3" spans="1:74" s="1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1"/>
      <c r="AQ5" s="21"/>
      <c r="AR5" s="19"/>
      <c r="BE5" s="290" t="s">
        <v>15</v>
      </c>
      <c r="BS5" s="16" t="s">
        <v>6</v>
      </c>
    </row>
    <row r="6" spans="1:74" s="1" customFormat="1" ht="37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1"/>
      <c r="AQ6" s="21"/>
      <c r="AR6" s="19"/>
      <c r="BE6" s="29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91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91"/>
      <c r="BS8" s="16" t="s">
        <v>6</v>
      </c>
    </row>
    <row r="9" spans="1:74" s="1" customFormat="1" ht="14.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1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91"/>
      <c r="BS10" s="16" t="s">
        <v>6</v>
      </c>
    </row>
    <row r="11" spans="1:74" s="1" customFormat="1" ht="18.45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91"/>
      <c r="BS11" s="16" t="s">
        <v>6</v>
      </c>
    </row>
    <row r="12" spans="1:74" s="1" customFormat="1" ht="7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1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91"/>
      <c r="BS13" s="16" t="s">
        <v>6</v>
      </c>
    </row>
    <row r="14" spans="1:74" ht="12.45">
      <c r="B14" s="20"/>
      <c r="C14" s="21"/>
      <c r="D14" s="21"/>
      <c r="E14" s="296" t="s">
        <v>32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91"/>
      <c r="BS14" s="16" t="s">
        <v>6</v>
      </c>
    </row>
    <row r="15" spans="1:74" s="1" customFormat="1" ht="7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1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291"/>
      <c r="BS16" s="16" t="s">
        <v>4</v>
      </c>
    </row>
    <row r="17" spans="1:71" s="1" customFormat="1" ht="18.45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291"/>
      <c r="BS17" s="16" t="s">
        <v>37</v>
      </c>
    </row>
    <row r="18" spans="1:71" s="1" customFormat="1" ht="7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1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91"/>
      <c r="BS19" s="16" t="s">
        <v>6</v>
      </c>
    </row>
    <row r="20" spans="1:71" s="1" customFormat="1" ht="18.45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291"/>
      <c r="BS20" s="16" t="s">
        <v>4</v>
      </c>
    </row>
    <row r="21" spans="1:71" s="1" customFormat="1" ht="7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1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1"/>
    </row>
    <row r="23" spans="1:71" s="1" customFormat="1" ht="179.25" customHeight="1">
      <c r="B23" s="20"/>
      <c r="C23" s="21"/>
      <c r="D23" s="21"/>
      <c r="E23" s="298" t="s">
        <v>41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1"/>
      <c r="AP23" s="21"/>
      <c r="AQ23" s="21"/>
      <c r="AR23" s="19"/>
      <c r="BE23" s="291"/>
    </row>
    <row r="24" spans="1:71" s="1" customFormat="1" ht="7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1"/>
    </row>
    <row r="25" spans="1:71" s="1" customFormat="1" ht="7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1"/>
    </row>
    <row r="26" spans="1:71" s="2" customFormat="1" ht="25.95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9">
        <f>ROUND(AG54,2)</f>
        <v>0</v>
      </c>
      <c r="AL26" s="300"/>
      <c r="AM26" s="300"/>
      <c r="AN26" s="300"/>
      <c r="AO26" s="300"/>
      <c r="AP26" s="35"/>
      <c r="AQ26" s="35"/>
      <c r="AR26" s="38"/>
      <c r="BE26" s="291"/>
    </row>
    <row r="27" spans="1:71" s="2" customFormat="1" ht="7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1"/>
    </row>
    <row r="28" spans="1:71" s="2" customFormat="1" ht="12.4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1" t="s">
        <v>43</v>
      </c>
      <c r="M28" s="301"/>
      <c r="N28" s="301"/>
      <c r="O28" s="301"/>
      <c r="P28" s="301"/>
      <c r="Q28" s="35"/>
      <c r="R28" s="35"/>
      <c r="S28" s="35"/>
      <c r="T28" s="35"/>
      <c r="U28" s="35"/>
      <c r="V28" s="35"/>
      <c r="W28" s="301" t="s">
        <v>44</v>
      </c>
      <c r="X28" s="301"/>
      <c r="Y28" s="301"/>
      <c r="Z28" s="301"/>
      <c r="AA28" s="301"/>
      <c r="AB28" s="301"/>
      <c r="AC28" s="301"/>
      <c r="AD28" s="301"/>
      <c r="AE28" s="301"/>
      <c r="AF28" s="35"/>
      <c r="AG28" s="35"/>
      <c r="AH28" s="35"/>
      <c r="AI28" s="35"/>
      <c r="AJ28" s="35"/>
      <c r="AK28" s="301" t="s">
        <v>45</v>
      </c>
      <c r="AL28" s="301"/>
      <c r="AM28" s="301"/>
      <c r="AN28" s="301"/>
      <c r="AO28" s="301"/>
      <c r="AP28" s="35"/>
      <c r="AQ28" s="35"/>
      <c r="AR28" s="38"/>
      <c r="BE28" s="291"/>
    </row>
    <row r="29" spans="1:71" s="3" customFormat="1" ht="14.5" customHeight="1">
      <c r="B29" s="39"/>
      <c r="C29" s="40"/>
      <c r="D29" s="28" t="s">
        <v>46</v>
      </c>
      <c r="E29" s="40"/>
      <c r="F29" s="28" t="s">
        <v>47</v>
      </c>
      <c r="G29" s="40"/>
      <c r="H29" s="40"/>
      <c r="I29" s="40"/>
      <c r="J29" s="40"/>
      <c r="K29" s="40"/>
      <c r="L29" s="289">
        <v>0.21</v>
      </c>
      <c r="M29" s="288"/>
      <c r="N29" s="288"/>
      <c r="O29" s="288"/>
      <c r="P29" s="288"/>
      <c r="Q29" s="40"/>
      <c r="R29" s="40"/>
      <c r="S29" s="40"/>
      <c r="T29" s="40"/>
      <c r="U29" s="40"/>
      <c r="V29" s="40"/>
      <c r="W29" s="287">
        <f>ROUND(AZ54, 2)</f>
        <v>0</v>
      </c>
      <c r="X29" s="288"/>
      <c r="Y29" s="288"/>
      <c r="Z29" s="288"/>
      <c r="AA29" s="288"/>
      <c r="AB29" s="288"/>
      <c r="AC29" s="288"/>
      <c r="AD29" s="288"/>
      <c r="AE29" s="288"/>
      <c r="AF29" s="40"/>
      <c r="AG29" s="40"/>
      <c r="AH29" s="40"/>
      <c r="AI29" s="40"/>
      <c r="AJ29" s="40"/>
      <c r="AK29" s="287">
        <f>ROUND(AV54, 2)</f>
        <v>0</v>
      </c>
      <c r="AL29" s="288"/>
      <c r="AM29" s="288"/>
      <c r="AN29" s="288"/>
      <c r="AO29" s="288"/>
      <c r="AP29" s="40"/>
      <c r="AQ29" s="40"/>
      <c r="AR29" s="41"/>
      <c r="BE29" s="292"/>
    </row>
    <row r="30" spans="1:71" s="3" customFormat="1" ht="14.5" customHeight="1">
      <c r="B30" s="39"/>
      <c r="C30" s="40"/>
      <c r="D30" s="40"/>
      <c r="E30" s="40"/>
      <c r="F30" s="28" t="s">
        <v>48</v>
      </c>
      <c r="G30" s="40"/>
      <c r="H30" s="40"/>
      <c r="I30" s="40"/>
      <c r="J30" s="40"/>
      <c r="K30" s="40"/>
      <c r="L30" s="289">
        <v>0.15</v>
      </c>
      <c r="M30" s="288"/>
      <c r="N30" s="288"/>
      <c r="O30" s="288"/>
      <c r="P30" s="288"/>
      <c r="Q30" s="40"/>
      <c r="R30" s="40"/>
      <c r="S30" s="40"/>
      <c r="T30" s="40"/>
      <c r="U30" s="40"/>
      <c r="V30" s="40"/>
      <c r="W30" s="287">
        <f>ROUND(BA54, 2)</f>
        <v>0</v>
      </c>
      <c r="X30" s="288"/>
      <c r="Y30" s="288"/>
      <c r="Z30" s="288"/>
      <c r="AA30" s="288"/>
      <c r="AB30" s="288"/>
      <c r="AC30" s="288"/>
      <c r="AD30" s="288"/>
      <c r="AE30" s="288"/>
      <c r="AF30" s="40"/>
      <c r="AG30" s="40"/>
      <c r="AH30" s="40"/>
      <c r="AI30" s="40"/>
      <c r="AJ30" s="40"/>
      <c r="AK30" s="287">
        <f>ROUND(AW54, 2)</f>
        <v>0</v>
      </c>
      <c r="AL30" s="288"/>
      <c r="AM30" s="288"/>
      <c r="AN30" s="288"/>
      <c r="AO30" s="288"/>
      <c r="AP30" s="40"/>
      <c r="AQ30" s="40"/>
      <c r="AR30" s="41"/>
      <c r="BE30" s="292"/>
    </row>
    <row r="31" spans="1:71" s="3" customFormat="1" ht="14.5" hidden="1" customHeight="1">
      <c r="B31" s="39"/>
      <c r="C31" s="40"/>
      <c r="D31" s="40"/>
      <c r="E31" s="40"/>
      <c r="F31" s="28" t="s">
        <v>49</v>
      </c>
      <c r="G31" s="40"/>
      <c r="H31" s="40"/>
      <c r="I31" s="40"/>
      <c r="J31" s="40"/>
      <c r="K31" s="40"/>
      <c r="L31" s="289">
        <v>0.21</v>
      </c>
      <c r="M31" s="288"/>
      <c r="N31" s="288"/>
      <c r="O31" s="288"/>
      <c r="P31" s="288"/>
      <c r="Q31" s="40"/>
      <c r="R31" s="40"/>
      <c r="S31" s="40"/>
      <c r="T31" s="40"/>
      <c r="U31" s="40"/>
      <c r="V31" s="40"/>
      <c r="W31" s="287">
        <f>ROUND(BB54, 2)</f>
        <v>0</v>
      </c>
      <c r="X31" s="288"/>
      <c r="Y31" s="288"/>
      <c r="Z31" s="288"/>
      <c r="AA31" s="288"/>
      <c r="AB31" s="288"/>
      <c r="AC31" s="288"/>
      <c r="AD31" s="288"/>
      <c r="AE31" s="288"/>
      <c r="AF31" s="40"/>
      <c r="AG31" s="40"/>
      <c r="AH31" s="40"/>
      <c r="AI31" s="40"/>
      <c r="AJ31" s="40"/>
      <c r="AK31" s="287">
        <v>0</v>
      </c>
      <c r="AL31" s="288"/>
      <c r="AM31" s="288"/>
      <c r="AN31" s="288"/>
      <c r="AO31" s="288"/>
      <c r="AP31" s="40"/>
      <c r="AQ31" s="40"/>
      <c r="AR31" s="41"/>
      <c r="BE31" s="292"/>
    </row>
    <row r="32" spans="1:71" s="3" customFormat="1" ht="14.5" hidden="1" customHeight="1">
      <c r="B32" s="39"/>
      <c r="C32" s="40"/>
      <c r="D32" s="40"/>
      <c r="E32" s="40"/>
      <c r="F32" s="28" t="s">
        <v>50</v>
      </c>
      <c r="G32" s="40"/>
      <c r="H32" s="40"/>
      <c r="I32" s="40"/>
      <c r="J32" s="40"/>
      <c r="K32" s="40"/>
      <c r="L32" s="289">
        <v>0.15</v>
      </c>
      <c r="M32" s="288"/>
      <c r="N32" s="288"/>
      <c r="O32" s="288"/>
      <c r="P32" s="288"/>
      <c r="Q32" s="40"/>
      <c r="R32" s="40"/>
      <c r="S32" s="40"/>
      <c r="T32" s="40"/>
      <c r="U32" s="40"/>
      <c r="V32" s="40"/>
      <c r="W32" s="287">
        <f>ROUND(BC54, 2)</f>
        <v>0</v>
      </c>
      <c r="X32" s="288"/>
      <c r="Y32" s="288"/>
      <c r="Z32" s="288"/>
      <c r="AA32" s="288"/>
      <c r="AB32" s="288"/>
      <c r="AC32" s="288"/>
      <c r="AD32" s="288"/>
      <c r="AE32" s="288"/>
      <c r="AF32" s="40"/>
      <c r="AG32" s="40"/>
      <c r="AH32" s="40"/>
      <c r="AI32" s="40"/>
      <c r="AJ32" s="40"/>
      <c r="AK32" s="287">
        <v>0</v>
      </c>
      <c r="AL32" s="288"/>
      <c r="AM32" s="288"/>
      <c r="AN32" s="288"/>
      <c r="AO32" s="288"/>
      <c r="AP32" s="40"/>
      <c r="AQ32" s="40"/>
      <c r="AR32" s="41"/>
      <c r="BE32" s="292"/>
    </row>
    <row r="33" spans="1:57" s="3" customFormat="1" ht="14.5" hidden="1" customHeight="1">
      <c r="B33" s="39"/>
      <c r="C33" s="40"/>
      <c r="D33" s="40"/>
      <c r="E33" s="40"/>
      <c r="F33" s="28" t="s">
        <v>51</v>
      </c>
      <c r="G33" s="40"/>
      <c r="H33" s="40"/>
      <c r="I33" s="40"/>
      <c r="J33" s="40"/>
      <c r="K33" s="40"/>
      <c r="L33" s="289">
        <v>0</v>
      </c>
      <c r="M33" s="288"/>
      <c r="N33" s="288"/>
      <c r="O33" s="288"/>
      <c r="P33" s="288"/>
      <c r="Q33" s="40"/>
      <c r="R33" s="40"/>
      <c r="S33" s="40"/>
      <c r="T33" s="40"/>
      <c r="U33" s="40"/>
      <c r="V33" s="40"/>
      <c r="W33" s="287">
        <f>ROUND(BD54, 2)</f>
        <v>0</v>
      </c>
      <c r="X33" s="288"/>
      <c r="Y33" s="288"/>
      <c r="Z33" s="288"/>
      <c r="AA33" s="288"/>
      <c r="AB33" s="288"/>
      <c r="AC33" s="288"/>
      <c r="AD33" s="288"/>
      <c r="AE33" s="288"/>
      <c r="AF33" s="40"/>
      <c r="AG33" s="40"/>
      <c r="AH33" s="40"/>
      <c r="AI33" s="40"/>
      <c r="AJ33" s="40"/>
      <c r="AK33" s="287">
        <v>0</v>
      </c>
      <c r="AL33" s="288"/>
      <c r="AM33" s="288"/>
      <c r="AN33" s="288"/>
      <c r="AO33" s="288"/>
      <c r="AP33" s="40"/>
      <c r="AQ33" s="40"/>
      <c r="AR33" s="41"/>
    </row>
    <row r="34" spans="1:57" s="2" customFormat="1" ht="7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323" t="s">
        <v>54</v>
      </c>
      <c r="Y35" s="324"/>
      <c r="Z35" s="324"/>
      <c r="AA35" s="324"/>
      <c r="AB35" s="324"/>
      <c r="AC35" s="44"/>
      <c r="AD35" s="44"/>
      <c r="AE35" s="44"/>
      <c r="AF35" s="44"/>
      <c r="AG35" s="44"/>
      <c r="AH35" s="44"/>
      <c r="AI35" s="44"/>
      <c r="AJ35" s="44"/>
      <c r="AK35" s="325">
        <f>SUM(AK26:AK33)</f>
        <v>0</v>
      </c>
      <c r="AL35" s="324"/>
      <c r="AM35" s="324"/>
      <c r="AN35" s="324"/>
      <c r="AO35" s="326"/>
      <c r="AP35" s="42"/>
      <c r="AQ35" s="42"/>
      <c r="AR35" s="38"/>
      <c r="BE35" s="33"/>
    </row>
    <row r="36" spans="1:57" s="2" customFormat="1" ht="7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7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7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5" customHeight="1">
      <c r="A42" s="33"/>
      <c r="B42" s="34"/>
      <c r="C42" s="22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7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1459_AV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7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2" t="str">
        <f>K6</f>
        <v>Vědecko-výzkumní centrum - LERCO - AV technika</v>
      </c>
      <c r="M45" s="313"/>
      <c r="N45" s="313"/>
      <c r="O45" s="313"/>
      <c r="P45" s="313"/>
      <c r="Q45" s="313"/>
      <c r="R45" s="313"/>
      <c r="S45" s="313"/>
      <c r="T45" s="313"/>
      <c r="U45" s="313"/>
      <c r="V45" s="313"/>
      <c r="W45" s="313"/>
      <c r="X45" s="313"/>
      <c r="Y45" s="313"/>
      <c r="Z45" s="313"/>
      <c r="AA45" s="313"/>
      <c r="AB45" s="313"/>
      <c r="AC45" s="313"/>
      <c r="AD45" s="313"/>
      <c r="AE45" s="313"/>
      <c r="AF45" s="313"/>
      <c r="AG45" s="313"/>
      <c r="AH45" s="313"/>
      <c r="AI45" s="313"/>
      <c r="AJ45" s="313"/>
      <c r="AK45" s="313"/>
      <c r="AL45" s="313"/>
      <c r="AM45" s="313"/>
      <c r="AN45" s="313"/>
      <c r="AO45" s="313"/>
      <c r="AP45" s="55"/>
      <c r="AQ45" s="55"/>
      <c r="AR45" s="56"/>
    </row>
    <row r="46" spans="1:57" s="2" customFormat="1" ht="7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Pozemky areálu Lékařské fakulty OU, k.ú. Zábřeh-VŽ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14" t="str">
        <f>IF(AN8= "","",AN8)</f>
        <v>14. 4. 2025</v>
      </c>
      <c r="AN47" s="314"/>
      <c r="AO47" s="35"/>
      <c r="AP47" s="35"/>
      <c r="AQ47" s="35"/>
      <c r="AR47" s="38"/>
      <c r="BE47" s="33"/>
    </row>
    <row r="48" spans="1:57" s="2" customFormat="1" ht="7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5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Ostravská univerzita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315" t="str">
        <f>IF(E17="","",E17)</f>
        <v>Ateliér Velehradský s.r.o.</v>
      </c>
      <c r="AN49" s="316"/>
      <c r="AO49" s="316"/>
      <c r="AP49" s="316"/>
      <c r="AQ49" s="35"/>
      <c r="AR49" s="38"/>
      <c r="AS49" s="317" t="s">
        <v>56</v>
      </c>
      <c r="AT49" s="318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5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315" t="str">
        <f>IF(E20="","",E20)</f>
        <v xml:space="preserve"> </v>
      </c>
      <c r="AN50" s="316"/>
      <c r="AO50" s="316"/>
      <c r="AP50" s="316"/>
      <c r="AQ50" s="35"/>
      <c r="AR50" s="38"/>
      <c r="AS50" s="319"/>
      <c r="AT50" s="320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1"/>
      <c r="AT51" s="322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08" t="s">
        <v>57</v>
      </c>
      <c r="D52" s="309"/>
      <c r="E52" s="309"/>
      <c r="F52" s="309"/>
      <c r="G52" s="309"/>
      <c r="H52" s="65"/>
      <c r="I52" s="310" t="s">
        <v>58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1" t="s">
        <v>59</v>
      </c>
      <c r="AH52" s="309"/>
      <c r="AI52" s="309"/>
      <c r="AJ52" s="309"/>
      <c r="AK52" s="309"/>
      <c r="AL52" s="309"/>
      <c r="AM52" s="309"/>
      <c r="AN52" s="310" t="s">
        <v>60</v>
      </c>
      <c r="AO52" s="309"/>
      <c r="AP52" s="309"/>
      <c r="AQ52" s="66" t="s">
        <v>61</v>
      </c>
      <c r="AR52" s="38"/>
      <c r="AS52" s="67" t="s">
        <v>62</v>
      </c>
      <c r="AT52" s="68" t="s">
        <v>63</v>
      </c>
      <c r="AU52" s="68" t="s">
        <v>64</v>
      </c>
      <c r="AV52" s="68" t="s">
        <v>65</v>
      </c>
      <c r="AW52" s="68" t="s">
        <v>66</v>
      </c>
      <c r="AX52" s="68" t="s">
        <v>67</v>
      </c>
      <c r="AY52" s="68" t="s">
        <v>68</v>
      </c>
      <c r="AZ52" s="68" t="s">
        <v>69</v>
      </c>
      <c r="BA52" s="68" t="s">
        <v>70</v>
      </c>
      <c r="BB52" s="68" t="s">
        <v>71</v>
      </c>
      <c r="BC52" s="68" t="s">
        <v>72</v>
      </c>
      <c r="BD52" s="69" t="s">
        <v>73</v>
      </c>
      <c r="BE52" s="33"/>
    </row>
    <row r="53" spans="1:91" s="2" customFormat="1" ht="10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5" customHeight="1">
      <c r="B54" s="73"/>
      <c r="C54" s="74" t="s">
        <v>74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05">
        <f>ROUND(AG55,2)</f>
        <v>0</v>
      </c>
      <c r="AH54" s="305"/>
      <c r="AI54" s="305"/>
      <c r="AJ54" s="305"/>
      <c r="AK54" s="305"/>
      <c r="AL54" s="305"/>
      <c r="AM54" s="305"/>
      <c r="AN54" s="306">
        <f>SUM(AG54,AT54)</f>
        <v>0</v>
      </c>
      <c r="AO54" s="306"/>
      <c r="AP54" s="306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75</v>
      </c>
      <c r="BT54" s="83" t="s">
        <v>76</v>
      </c>
      <c r="BU54" s="84" t="s">
        <v>77</v>
      </c>
      <c r="BV54" s="83" t="s">
        <v>78</v>
      </c>
      <c r="BW54" s="83" t="s">
        <v>5</v>
      </c>
      <c r="BX54" s="83" t="s">
        <v>79</v>
      </c>
      <c r="CL54" s="83" t="s">
        <v>19</v>
      </c>
    </row>
    <row r="55" spans="1:91" s="7" customFormat="1" ht="16.5" customHeight="1">
      <c r="A55" s="85" t="s">
        <v>80</v>
      </c>
      <c r="B55" s="86"/>
      <c r="C55" s="87"/>
      <c r="D55" s="304" t="s">
        <v>81</v>
      </c>
      <c r="E55" s="304"/>
      <c r="F55" s="304"/>
      <c r="G55" s="304"/>
      <c r="H55" s="304"/>
      <c r="I55" s="88"/>
      <c r="J55" s="304" t="s">
        <v>82</v>
      </c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4"/>
      <c r="AA55" s="304"/>
      <c r="AB55" s="304"/>
      <c r="AC55" s="304"/>
      <c r="AD55" s="304"/>
      <c r="AE55" s="304"/>
      <c r="AF55" s="304"/>
      <c r="AG55" s="302">
        <f>'D.1.4.11 - AV technika'!J30</f>
        <v>0</v>
      </c>
      <c r="AH55" s="303"/>
      <c r="AI55" s="303"/>
      <c r="AJ55" s="303"/>
      <c r="AK55" s="303"/>
      <c r="AL55" s="303"/>
      <c r="AM55" s="303"/>
      <c r="AN55" s="302">
        <f>SUM(AG55,AT55)</f>
        <v>0</v>
      </c>
      <c r="AO55" s="303"/>
      <c r="AP55" s="303"/>
      <c r="AQ55" s="89" t="s">
        <v>83</v>
      </c>
      <c r="AR55" s="90"/>
      <c r="AS55" s="91">
        <v>0</v>
      </c>
      <c r="AT55" s="92">
        <f>ROUND(SUM(AV55:AW55),2)</f>
        <v>0</v>
      </c>
      <c r="AU55" s="93">
        <f>'D.1.4.11 - AV technika'!P95</f>
        <v>0</v>
      </c>
      <c r="AV55" s="92">
        <f>'D.1.4.11 - AV technika'!J33</f>
        <v>0</v>
      </c>
      <c r="AW55" s="92">
        <f>'D.1.4.11 - AV technika'!J34</f>
        <v>0</v>
      </c>
      <c r="AX55" s="92">
        <f>'D.1.4.11 - AV technika'!J35</f>
        <v>0</v>
      </c>
      <c r="AY55" s="92">
        <f>'D.1.4.11 - AV technika'!J36</f>
        <v>0</v>
      </c>
      <c r="AZ55" s="92">
        <f>'D.1.4.11 - AV technika'!F33</f>
        <v>0</v>
      </c>
      <c r="BA55" s="92">
        <f>'D.1.4.11 - AV technika'!F34</f>
        <v>0</v>
      </c>
      <c r="BB55" s="92">
        <f>'D.1.4.11 - AV technika'!F35</f>
        <v>0</v>
      </c>
      <c r="BC55" s="92">
        <f>'D.1.4.11 - AV technika'!F36</f>
        <v>0</v>
      </c>
      <c r="BD55" s="94">
        <f>'D.1.4.11 - AV technika'!F37</f>
        <v>0</v>
      </c>
      <c r="BT55" s="95" t="s">
        <v>84</v>
      </c>
      <c r="BV55" s="95" t="s">
        <v>78</v>
      </c>
      <c r="BW55" s="95" t="s">
        <v>85</v>
      </c>
      <c r="BX55" s="95" t="s">
        <v>5</v>
      </c>
      <c r="CL55" s="95" t="s">
        <v>19</v>
      </c>
      <c r="CM55" s="95" t="s">
        <v>86</v>
      </c>
    </row>
    <row r="56" spans="1:91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7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lCFSyrZ/70Ui20x6hdu/Kt3KITY/0b30I5TbTLyRBwC7HETtzo8yvYMQOhFUkmAv64IyViuuvT8tNCzhMg3A3g==" saltValue="q0MJVzj8TDUa9DcvtB1p0othreQKeVMZfoKqsIObbxPKI/tVIX44Wcg0Lj+Osia16/Ia8Mu8vxhAOBG1DfRnv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D.1.4.11 - AV technik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77"/>
  <sheetViews>
    <sheetView showGridLines="0" tabSelected="1" topLeftCell="A209" workbookViewId="0">
      <selection activeCell="F213" sqref="F213"/>
    </sheetView>
  </sheetViews>
  <sheetFormatPr defaultRowHeight="10.3"/>
  <cols>
    <col min="1" max="1" width="8.36328125" style="1" customWidth="1"/>
    <col min="2" max="2" width="1.1796875" style="1" customWidth="1"/>
    <col min="3" max="3" width="4.1796875" style="1" customWidth="1"/>
    <col min="4" max="4" width="4.36328125" style="1" customWidth="1"/>
    <col min="5" max="5" width="17.1796875" style="1" customWidth="1"/>
    <col min="6" max="6" width="100.81640625" style="1" customWidth="1"/>
    <col min="7" max="7" width="7.453125" style="1" customWidth="1"/>
    <col min="8" max="8" width="14" style="1" customWidth="1"/>
    <col min="9" max="9" width="15.81640625" style="1" customWidth="1"/>
    <col min="10" max="11" width="22.36328125" style="1" customWidth="1"/>
    <col min="12" max="12" width="9.36328125" style="1" customWidth="1"/>
    <col min="13" max="13" width="10.81640625" style="1" hidden="1" customWidth="1"/>
    <col min="14" max="14" width="9.36328125" style="1" hidden="1"/>
    <col min="15" max="20" width="14.1796875" style="1" hidden="1" customWidth="1"/>
    <col min="21" max="21" width="16.36328125" style="1" hidden="1" customWidth="1"/>
    <col min="22" max="22" width="12.36328125" style="1" customWidth="1"/>
    <col min="23" max="23" width="16.36328125" style="1" customWidth="1"/>
    <col min="24" max="24" width="12.36328125" style="1" customWidth="1"/>
    <col min="25" max="25" width="15" style="1" customWidth="1"/>
    <col min="26" max="26" width="11" style="1" customWidth="1"/>
    <col min="27" max="27" width="15" style="1" customWidth="1"/>
    <col min="28" max="28" width="16.36328125" style="1" customWidth="1"/>
    <col min="29" max="29" width="11" style="1" customWidth="1"/>
    <col min="30" max="30" width="15" style="1" customWidth="1"/>
    <col min="31" max="31" width="16.36328125" style="1" customWidth="1"/>
    <col min="44" max="65" width="9.36328125" style="1" hidden="1"/>
  </cols>
  <sheetData>
    <row r="2" spans="1:46" s="1" customFormat="1" ht="37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6" t="s">
        <v>85</v>
      </c>
    </row>
    <row r="3" spans="1:46" s="1" customFormat="1" ht="7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19"/>
      <c r="AT3" s="16" t="s">
        <v>86</v>
      </c>
    </row>
    <row r="4" spans="1:46" s="1" customFormat="1" ht="25" customHeight="1">
      <c r="B4" s="19"/>
      <c r="D4" s="98" t="s">
        <v>87</v>
      </c>
      <c r="L4" s="19"/>
      <c r="M4" s="99" t="s">
        <v>10</v>
      </c>
      <c r="AT4" s="16" t="s">
        <v>4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100" t="s">
        <v>16</v>
      </c>
      <c r="L6" s="19"/>
    </row>
    <row r="7" spans="1:46" s="1" customFormat="1" ht="16.5" customHeight="1">
      <c r="B7" s="19"/>
      <c r="E7" s="330" t="str">
        <f>'Rekapitulace stavby'!K6</f>
        <v>Vědecko-výzkumní centrum - LERCO - AV technika</v>
      </c>
      <c r="F7" s="331"/>
      <c r="G7" s="331"/>
      <c r="H7" s="331"/>
      <c r="L7" s="19"/>
    </row>
    <row r="8" spans="1:46" s="2" customFormat="1" ht="12" customHeight="1">
      <c r="A8" s="33"/>
      <c r="B8" s="38"/>
      <c r="C8" s="33"/>
      <c r="D8" s="100" t="s">
        <v>88</v>
      </c>
      <c r="E8" s="33"/>
      <c r="F8" s="33"/>
      <c r="G8" s="33"/>
      <c r="H8" s="33"/>
      <c r="I8" s="33"/>
      <c r="J8" s="33"/>
      <c r="K8" s="33"/>
      <c r="L8" s="10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32" t="s">
        <v>89</v>
      </c>
      <c r="F9" s="333"/>
      <c r="G9" s="333"/>
      <c r="H9" s="333"/>
      <c r="I9" s="33"/>
      <c r="J9" s="33"/>
      <c r="K9" s="33"/>
      <c r="L9" s="10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0" t="s">
        <v>18</v>
      </c>
      <c r="E11" s="33"/>
      <c r="F11" s="102" t="s">
        <v>19</v>
      </c>
      <c r="G11" s="33"/>
      <c r="H11" s="33"/>
      <c r="I11" s="100" t="s">
        <v>20</v>
      </c>
      <c r="J11" s="102" t="s">
        <v>19</v>
      </c>
      <c r="K11" s="33"/>
      <c r="L11" s="10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0" t="s">
        <v>21</v>
      </c>
      <c r="E12" s="33"/>
      <c r="F12" s="102" t="s">
        <v>22</v>
      </c>
      <c r="G12" s="33"/>
      <c r="H12" s="33"/>
      <c r="I12" s="100" t="s">
        <v>23</v>
      </c>
      <c r="J12" s="103" t="str">
        <f>'Rekapitulace stavby'!AN8</f>
        <v>14. 4. 2025</v>
      </c>
      <c r="K12" s="33"/>
      <c r="L12" s="10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5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0" t="s">
        <v>25</v>
      </c>
      <c r="E14" s="33"/>
      <c r="F14" s="33"/>
      <c r="G14" s="33"/>
      <c r="H14" s="33"/>
      <c r="I14" s="100" t="s">
        <v>26</v>
      </c>
      <c r="J14" s="102" t="s">
        <v>27</v>
      </c>
      <c r="K14" s="33"/>
      <c r="L14" s="10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28</v>
      </c>
      <c r="F15" s="33"/>
      <c r="G15" s="33"/>
      <c r="H15" s="33"/>
      <c r="I15" s="100" t="s">
        <v>29</v>
      </c>
      <c r="J15" s="102" t="s">
        <v>30</v>
      </c>
      <c r="K15" s="33"/>
      <c r="L15" s="10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7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0" t="s">
        <v>31</v>
      </c>
      <c r="E17" s="33"/>
      <c r="F17" s="33"/>
      <c r="G17" s="33"/>
      <c r="H17" s="33"/>
      <c r="I17" s="100" t="s">
        <v>26</v>
      </c>
      <c r="J17" s="29" t="str">
        <f>'Rekapitulace stavby'!AN13</f>
        <v>Vyplň údaj</v>
      </c>
      <c r="K17" s="33"/>
      <c r="L17" s="10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34" t="str">
        <f>'Rekapitulace stavby'!E14</f>
        <v>Vyplň údaj</v>
      </c>
      <c r="F18" s="335"/>
      <c r="G18" s="335"/>
      <c r="H18" s="335"/>
      <c r="I18" s="100" t="s">
        <v>29</v>
      </c>
      <c r="J18" s="29" t="str">
        <f>'Rekapitulace stavby'!AN14</f>
        <v>Vyplň údaj</v>
      </c>
      <c r="K18" s="33"/>
      <c r="L18" s="10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7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0" t="s">
        <v>33</v>
      </c>
      <c r="E20" s="33"/>
      <c r="F20" s="33"/>
      <c r="G20" s="33"/>
      <c r="H20" s="33"/>
      <c r="I20" s="100" t="s">
        <v>26</v>
      </c>
      <c r="J20" s="102" t="s">
        <v>34</v>
      </c>
      <c r="K20" s="33"/>
      <c r="L20" s="10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35</v>
      </c>
      <c r="F21" s="33"/>
      <c r="G21" s="33"/>
      <c r="H21" s="33"/>
      <c r="I21" s="100" t="s">
        <v>29</v>
      </c>
      <c r="J21" s="102" t="s">
        <v>36</v>
      </c>
      <c r="K21" s="33"/>
      <c r="L21" s="10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7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0" t="s">
        <v>38</v>
      </c>
      <c r="E23" s="33"/>
      <c r="F23" s="33"/>
      <c r="G23" s="33"/>
      <c r="H23" s="33"/>
      <c r="I23" s="100" t="s">
        <v>26</v>
      </c>
      <c r="J23" s="102" t="str">
        <f>IF('Rekapitulace stavby'!AN19="","",'Rekapitulace stavby'!AN19)</f>
        <v/>
      </c>
      <c r="K23" s="33"/>
      <c r="L23" s="10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00" t="s">
        <v>29</v>
      </c>
      <c r="J24" s="102" t="str">
        <f>IF('Rekapitulace stavby'!AN20="","",'Rekapitulace stavby'!AN20)</f>
        <v/>
      </c>
      <c r="K24" s="33"/>
      <c r="L24" s="10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7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0" t="s">
        <v>40</v>
      </c>
      <c r="E26" s="33"/>
      <c r="F26" s="33"/>
      <c r="G26" s="33"/>
      <c r="H26" s="33"/>
      <c r="I26" s="33"/>
      <c r="J26" s="33"/>
      <c r="K26" s="33"/>
      <c r="L26" s="10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55.25" customHeight="1">
      <c r="A27" s="104"/>
      <c r="B27" s="105"/>
      <c r="C27" s="104"/>
      <c r="D27" s="104"/>
      <c r="E27" s="336" t="s">
        <v>90</v>
      </c>
      <c r="F27" s="336"/>
      <c r="G27" s="336"/>
      <c r="H27" s="336"/>
      <c r="I27" s="104"/>
      <c r="J27" s="104"/>
      <c r="K27" s="104"/>
      <c r="L27" s="106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" customFormat="1" ht="7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7" customHeight="1">
      <c r="A29" s="33"/>
      <c r="B29" s="38"/>
      <c r="C29" s="33"/>
      <c r="D29" s="107"/>
      <c r="E29" s="107"/>
      <c r="F29" s="107"/>
      <c r="G29" s="107"/>
      <c r="H29" s="107"/>
      <c r="I29" s="107"/>
      <c r="J29" s="107"/>
      <c r="K29" s="107"/>
      <c r="L29" s="10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4" customHeight="1">
      <c r="A30" s="33"/>
      <c r="B30" s="38"/>
      <c r="C30" s="33"/>
      <c r="D30" s="108" t="s">
        <v>42</v>
      </c>
      <c r="E30" s="33"/>
      <c r="F30" s="33"/>
      <c r="G30" s="33"/>
      <c r="H30" s="33"/>
      <c r="I30" s="33"/>
      <c r="J30" s="109">
        <f>ROUND(J95, 2)</f>
        <v>0</v>
      </c>
      <c r="K30" s="33"/>
      <c r="L30" s="10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7" customHeight="1">
      <c r="A31" s="33"/>
      <c r="B31" s="38"/>
      <c r="C31" s="33"/>
      <c r="D31" s="107"/>
      <c r="E31" s="107"/>
      <c r="F31" s="107"/>
      <c r="G31" s="107"/>
      <c r="H31" s="107"/>
      <c r="I31" s="107"/>
      <c r="J31" s="107"/>
      <c r="K31" s="107"/>
      <c r="L31" s="10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5" customHeight="1">
      <c r="A32" s="33"/>
      <c r="B32" s="38"/>
      <c r="C32" s="33"/>
      <c r="D32" s="33"/>
      <c r="E32" s="33"/>
      <c r="F32" s="110" t="s">
        <v>44</v>
      </c>
      <c r="G32" s="33"/>
      <c r="H32" s="33"/>
      <c r="I32" s="110" t="s">
        <v>43</v>
      </c>
      <c r="J32" s="110" t="s">
        <v>45</v>
      </c>
      <c r="K32" s="33"/>
      <c r="L32" s="10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5" customHeight="1">
      <c r="A33" s="33"/>
      <c r="B33" s="38"/>
      <c r="C33" s="33"/>
      <c r="D33" s="111" t="s">
        <v>46</v>
      </c>
      <c r="E33" s="100" t="s">
        <v>47</v>
      </c>
      <c r="F33" s="112">
        <f>ROUND((SUM(BE95:BE476)),  2)</f>
        <v>0</v>
      </c>
      <c r="G33" s="33"/>
      <c r="H33" s="33"/>
      <c r="I33" s="113">
        <v>0.21</v>
      </c>
      <c r="J33" s="112">
        <f>ROUND(((SUM(BE95:BE476))*I33),  2)</f>
        <v>0</v>
      </c>
      <c r="K33" s="33"/>
      <c r="L33" s="10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5" customHeight="1">
      <c r="A34" s="33"/>
      <c r="B34" s="38"/>
      <c r="C34" s="33"/>
      <c r="D34" s="33"/>
      <c r="E34" s="100" t="s">
        <v>48</v>
      </c>
      <c r="F34" s="112">
        <f>ROUND((SUM(BF95:BF476)),  2)</f>
        <v>0</v>
      </c>
      <c r="G34" s="33"/>
      <c r="H34" s="33"/>
      <c r="I34" s="113">
        <v>0.15</v>
      </c>
      <c r="J34" s="112">
        <f>ROUND(((SUM(BF95:BF476))*I34),  2)</f>
        <v>0</v>
      </c>
      <c r="K34" s="33"/>
      <c r="L34" s="10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5" hidden="1" customHeight="1">
      <c r="A35" s="33"/>
      <c r="B35" s="38"/>
      <c r="C35" s="33"/>
      <c r="D35" s="33"/>
      <c r="E35" s="100" t="s">
        <v>49</v>
      </c>
      <c r="F35" s="112">
        <f>ROUND((SUM(BG95:BG476)),  2)</f>
        <v>0</v>
      </c>
      <c r="G35" s="33"/>
      <c r="H35" s="33"/>
      <c r="I35" s="113">
        <v>0.21</v>
      </c>
      <c r="J35" s="112">
        <f>0</f>
        <v>0</v>
      </c>
      <c r="K35" s="33"/>
      <c r="L35" s="10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5" hidden="1" customHeight="1">
      <c r="A36" s="33"/>
      <c r="B36" s="38"/>
      <c r="C36" s="33"/>
      <c r="D36" s="33"/>
      <c r="E36" s="100" t="s">
        <v>50</v>
      </c>
      <c r="F36" s="112">
        <f>ROUND((SUM(BH95:BH476)),  2)</f>
        <v>0</v>
      </c>
      <c r="G36" s="33"/>
      <c r="H36" s="33"/>
      <c r="I36" s="113">
        <v>0.15</v>
      </c>
      <c r="J36" s="112">
        <f>0</f>
        <v>0</v>
      </c>
      <c r="K36" s="33"/>
      <c r="L36" s="10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5" hidden="1" customHeight="1">
      <c r="A37" s="33"/>
      <c r="B37" s="38"/>
      <c r="C37" s="33"/>
      <c r="D37" s="33"/>
      <c r="E37" s="100" t="s">
        <v>51</v>
      </c>
      <c r="F37" s="112">
        <f>ROUND((SUM(BI95:BI476)),  2)</f>
        <v>0</v>
      </c>
      <c r="G37" s="33"/>
      <c r="H37" s="33"/>
      <c r="I37" s="113">
        <v>0</v>
      </c>
      <c r="J37" s="112">
        <f>0</f>
        <v>0</v>
      </c>
      <c r="K37" s="33"/>
      <c r="L37" s="10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7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4" customHeight="1">
      <c r="A39" s="33"/>
      <c r="B39" s="38"/>
      <c r="C39" s="114"/>
      <c r="D39" s="115" t="s">
        <v>52</v>
      </c>
      <c r="E39" s="116"/>
      <c r="F39" s="116"/>
      <c r="G39" s="117" t="s">
        <v>53</v>
      </c>
      <c r="H39" s="118" t="s">
        <v>54</v>
      </c>
      <c r="I39" s="116"/>
      <c r="J39" s="119">
        <f>SUM(J30:J37)</f>
        <v>0</v>
      </c>
      <c r="K39" s="120"/>
      <c r="L39" s="10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5" customHeight="1">
      <c r="A40" s="33"/>
      <c r="B40" s="121"/>
      <c r="C40" s="122"/>
      <c r="D40" s="122"/>
      <c r="E40" s="122"/>
      <c r="F40" s="122"/>
      <c r="G40" s="122"/>
      <c r="H40" s="122"/>
      <c r="I40" s="122"/>
      <c r="J40" s="122"/>
      <c r="K40" s="122"/>
      <c r="L40" s="10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7" customHeight="1">
      <c r="A44" s="33"/>
      <c r="B44" s="123"/>
      <c r="C44" s="124"/>
      <c r="D44" s="124"/>
      <c r="E44" s="124"/>
      <c r="F44" s="124"/>
      <c r="G44" s="124"/>
      <c r="H44" s="124"/>
      <c r="I44" s="124"/>
      <c r="J44" s="124"/>
      <c r="K44" s="124"/>
      <c r="L44" s="10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5" customHeight="1">
      <c r="A45" s="33"/>
      <c r="B45" s="34"/>
      <c r="C45" s="22" t="s">
        <v>91</v>
      </c>
      <c r="D45" s="35"/>
      <c r="E45" s="35"/>
      <c r="F45" s="35"/>
      <c r="G45" s="35"/>
      <c r="H45" s="35"/>
      <c r="I45" s="35"/>
      <c r="J45" s="35"/>
      <c r="K45" s="35"/>
      <c r="L45" s="101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7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1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1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28" t="str">
        <f>E7</f>
        <v>Vědecko-výzkumní centrum - LERCO - AV technika</v>
      </c>
      <c r="F48" s="329"/>
      <c r="G48" s="329"/>
      <c r="H48" s="329"/>
      <c r="I48" s="35"/>
      <c r="J48" s="35"/>
      <c r="K48" s="35"/>
      <c r="L48" s="10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88</v>
      </c>
      <c r="D49" s="35"/>
      <c r="E49" s="35"/>
      <c r="F49" s="35"/>
      <c r="G49" s="35"/>
      <c r="H49" s="35"/>
      <c r="I49" s="35"/>
      <c r="J49" s="35"/>
      <c r="K49" s="35"/>
      <c r="L49" s="10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12" t="str">
        <f>E9</f>
        <v>D.1.4.11 - AV technika</v>
      </c>
      <c r="F50" s="327"/>
      <c r="G50" s="327"/>
      <c r="H50" s="327"/>
      <c r="I50" s="35"/>
      <c r="J50" s="35"/>
      <c r="K50" s="35"/>
      <c r="L50" s="10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7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Pozemky areálu Lékařské fakulty OU, k.ú. Zábřeh-VŽ</v>
      </c>
      <c r="G52" s="35"/>
      <c r="H52" s="35"/>
      <c r="I52" s="28" t="s">
        <v>23</v>
      </c>
      <c r="J52" s="58" t="str">
        <f>IF(J12="","",J12)</f>
        <v>14. 4. 2025</v>
      </c>
      <c r="K52" s="35"/>
      <c r="L52" s="10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7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1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5" customHeight="1">
      <c r="A54" s="33"/>
      <c r="B54" s="34"/>
      <c r="C54" s="28" t="s">
        <v>25</v>
      </c>
      <c r="D54" s="35"/>
      <c r="E54" s="35"/>
      <c r="F54" s="26" t="str">
        <f>E15</f>
        <v>Ostravská univerzita</v>
      </c>
      <c r="G54" s="35"/>
      <c r="H54" s="35"/>
      <c r="I54" s="28" t="s">
        <v>33</v>
      </c>
      <c r="J54" s="31" t="str">
        <f>E21</f>
        <v>Ateliér Velehradský s.r.o.</v>
      </c>
      <c r="K54" s="35"/>
      <c r="L54" s="10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5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 xml:space="preserve"> </v>
      </c>
      <c r="K55" s="35"/>
      <c r="L55" s="10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4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5" t="s">
        <v>92</v>
      </c>
      <c r="D57" s="126"/>
      <c r="E57" s="126"/>
      <c r="F57" s="126"/>
      <c r="G57" s="126"/>
      <c r="H57" s="126"/>
      <c r="I57" s="126"/>
      <c r="J57" s="127" t="s">
        <v>93</v>
      </c>
      <c r="K57" s="126"/>
      <c r="L57" s="10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4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5" customHeight="1">
      <c r="A59" s="33"/>
      <c r="B59" s="34"/>
      <c r="C59" s="128" t="s">
        <v>74</v>
      </c>
      <c r="D59" s="35"/>
      <c r="E59" s="35"/>
      <c r="F59" s="35"/>
      <c r="G59" s="35"/>
      <c r="H59" s="35"/>
      <c r="I59" s="35"/>
      <c r="J59" s="76">
        <f>J95</f>
        <v>0</v>
      </c>
      <c r="K59" s="35"/>
      <c r="L59" s="10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94</v>
      </c>
    </row>
    <row r="60" spans="1:47" s="9" customFormat="1" ht="25" customHeight="1">
      <c r="B60" s="129"/>
      <c r="C60" s="130"/>
      <c r="D60" s="131" t="s">
        <v>95</v>
      </c>
      <c r="E60" s="132"/>
      <c r="F60" s="132"/>
      <c r="G60" s="132"/>
      <c r="H60" s="132"/>
      <c r="I60" s="132"/>
      <c r="J60" s="133">
        <f>J96</f>
        <v>0</v>
      </c>
      <c r="K60" s="130"/>
      <c r="L60" s="134"/>
    </row>
    <row r="61" spans="1:47" s="9" customFormat="1" ht="25" customHeight="1">
      <c r="B61" s="129"/>
      <c r="C61" s="130"/>
      <c r="D61" s="131" t="s">
        <v>96</v>
      </c>
      <c r="E61" s="132"/>
      <c r="F61" s="132"/>
      <c r="G61" s="132"/>
      <c r="H61" s="132"/>
      <c r="I61" s="132"/>
      <c r="J61" s="133">
        <f>J187</f>
        <v>0</v>
      </c>
      <c r="K61" s="130"/>
      <c r="L61" s="134"/>
    </row>
    <row r="62" spans="1:47" s="9" customFormat="1" ht="25" customHeight="1">
      <c r="B62" s="129"/>
      <c r="C62" s="130"/>
      <c r="D62" s="131" t="s">
        <v>97</v>
      </c>
      <c r="E62" s="132"/>
      <c r="F62" s="132"/>
      <c r="G62" s="132"/>
      <c r="H62" s="132"/>
      <c r="I62" s="132"/>
      <c r="J62" s="133">
        <f>J260</f>
        <v>0</v>
      </c>
      <c r="K62" s="130"/>
      <c r="L62" s="134"/>
    </row>
    <row r="63" spans="1:47" s="9" customFormat="1" ht="25" customHeight="1">
      <c r="B63" s="129"/>
      <c r="C63" s="130"/>
      <c r="D63" s="131" t="s">
        <v>98</v>
      </c>
      <c r="E63" s="132"/>
      <c r="F63" s="132"/>
      <c r="G63" s="132"/>
      <c r="H63" s="132"/>
      <c r="I63" s="132"/>
      <c r="J63" s="133">
        <f>J275</f>
        <v>0</v>
      </c>
      <c r="K63" s="130"/>
      <c r="L63" s="134"/>
    </row>
    <row r="64" spans="1:47" s="9" customFormat="1" ht="25" customHeight="1">
      <c r="B64" s="129"/>
      <c r="C64" s="130"/>
      <c r="D64" s="131" t="s">
        <v>99</v>
      </c>
      <c r="E64" s="132"/>
      <c r="F64" s="132"/>
      <c r="G64" s="132"/>
      <c r="H64" s="132"/>
      <c r="I64" s="132"/>
      <c r="J64" s="133">
        <f>J290</f>
        <v>0</v>
      </c>
      <c r="K64" s="130"/>
      <c r="L64" s="134"/>
    </row>
    <row r="65" spans="1:31" s="9" customFormat="1" ht="25" customHeight="1">
      <c r="B65" s="129"/>
      <c r="C65" s="130"/>
      <c r="D65" s="131" t="s">
        <v>100</v>
      </c>
      <c r="E65" s="132"/>
      <c r="F65" s="132"/>
      <c r="G65" s="132"/>
      <c r="H65" s="132"/>
      <c r="I65" s="132"/>
      <c r="J65" s="133">
        <f>J305</f>
        <v>0</v>
      </c>
      <c r="K65" s="130"/>
      <c r="L65" s="134"/>
    </row>
    <row r="66" spans="1:31" s="9" customFormat="1" ht="25" customHeight="1">
      <c r="B66" s="129"/>
      <c r="C66" s="130"/>
      <c r="D66" s="131" t="s">
        <v>101</v>
      </c>
      <c r="E66" s="132"/>
      <c r="F66" s="132"/>
      <c r="G66" s="132"/>
      <c r="H66" s="132"/>
      <c r="I66" s="132"/>
      <c r="J66" s="133">
        <f>J320</f>
        <v>0</v>
      </c>
      <c r="K66" s="130"/>
      <c r="L66" s="134"/>
    </row>
    <row r="67" spans="1:31" s="9" customFormat="1" ht="25" customHeight="1">
      <c r="B67" s="129"/>
      <c r="C67" s="130"/>
      <c r="D67" s="131" t="s">
        <v>102</v>
      </c>
      <c r="E67" s="132"/>
      <c r="F67" s="132"/>
      <c r="G67" s="132"/>
      <c r="H67" s="132"/>
      <c r="I67" s="132"/>
      <c r="J67" s="133">
        <f>J335</f>
        <v>0</v>
      </c>
      <c r="K67" s="130"/>
      <c r="L67" s="134"/>
    </row>
    <row r="68" spans="1:31" s="9" customFormat="1" ht="25" customHeight="1">
      <c r="B68" s="129"/>
      <c r="C68" s="130"/>
      <c r="D68" s="131" t="s">
        <v>103</v>
      </c>
      <c r="E68" s="132"/>
      <c r="F68" s="132"/>
      <c r="G68" s="132"/>
      <c r="H68" s="132"/>
      <c r="I68" s="132"/>
      <c r="J68" s="133">
        <f>J350</f>
        <v>0</v>
      </c>
      <c r="K68" s="130"/>
      <c r="L68" s="134"/>
    </row>
    <row r="69" spans="1:31" s="9" customFormat="1" ht="25" customHeight="1">
      <c r="B69" s="129"/>
      <c r="C69" s="130"/>
      <c r="D69" s="131" t="s">
        <v>104</v>
      </c>
      <c r="E69" s="132"/>
      <c r="F69" s="132"/>
      <c r="G69" s="132"/>
      <c r="H69" s="132"/>
      <c r="I69" s="132"/>
      <c r="J69" s="133">
        <f>J365</f>
        <v>0</v>
      </c>
      <c r="K69" s="130"/>
      <c r="L69" s="134"/>
    </row>
    <row r="70" spans="1:31" s="9" customFormat="1" ht="25" customHeight="1">
      <c r="B70" s="129"/>
      <c r="C70" s="130"/>
      <c r="D70" s="131" t="s">
        <v>105</v>
      </c>
      <c r="E70" s="132"/>
      <c r="F70" s="132"/>
      <c r="G70" s="132"/>
      <c r="H70" s="132"/>
      <c r="I70" s="132"/>
      <c r="J70" s="133">
        <f>J380</f>
        <v>0</v>
      </c>
      <c r="K70" s="130"/>
      <c r="L70" s="134"/>
    </row>
    <row r="71" spans="1:31" s="9" customFormat="1" ht="25" customHeight="1">
      <c r="B71" s="129"/>
      <c r="C71" s="130"/>
      <c r="D71" s="131" t="s">
        <v>106</v>
      </c>
      <c r="E71" s="132"/>
      <c r="F71" s="132"/>
      <c r="G71" s="132"/>
      <c r="H71" s="132"/>
      <c r="I71" s="132"/>
      <c r="J71" s="133">
        <f>J407</f>
        <v>0</v>
      </c>
      <c r="K71" s="130"/>
      <c r="L71" s="134"/>
    </row>
    <row r="72" spans="1:31" s="9" customFormat="1" ht="25" customHeight="1">
      <c r="B72" s="129"/>
      <c r="C72" s="130"/>
      <c r="D72" s="131" t="s">
        <v>107</v>
      </c>
      <c r="E72" s="132"/>
      <c r="F72" s="132"/>
      <c r="G72" s="132"/>
      <c r="H72" s="132"/>
      <c r="I72" s="132"/>
      <c r="J72" s="133">
        <f>J422</f>
        <v>0</v>
      </c>
      <c r="K72" s="130"/>
      <c r="L72" s="134"/>
    </row>
    <row r="73" spans="1:31" s="9" customFormat="1" ht="25" customHeight="1">
      <c r="B73" s="129"/>
      <c r="C73" s="130"/>
      <c r="D73" s="131" t="s">
        <v>108</v>
      </c>
      <c r="E73" s="132"/>
      <c r="F73" s="132"/>
      <c r="G73" s="132"/>
      <c r="H73" s="132"/>
      <c r="I73" s="132"/>
      <c r="J73" s="133">
        <f>J437</f>
        <v>0</v>
      </c>
      <c r="K73" s="130"/>
      <c r="L73" s="134"/>
    </row>
    <row r="74" spans="1:31" s="9" customFormat="1" ht="25" customHeight="1">
      <c r="B74" s="129"/>
      <c r="C74" s="130"/>
      <c r="D74" s="131" t="s">
        <v>109</v>
      </c>
      <c r="E74" s="132"/>
      <c r="F74" s="132"/>
      <c r="G74" s="132"/>
      <c r="H74" s="132"/>
      <c r="I74" s="132"/>
      <c r="J74" s="133">
        <f>J452</f>
        <v>0</v>
      </c>
      <c r="K74" s="130"/>
      <c r="L74" s="134"/>
    </row>
    <row r="75" spans="1:31" s="9" customFormat="1" ht="25" customHeight="1">
      <c r="B75" s="129"/>
      <c r="C75" s="130"/>
      <c r="D75" s="131" t="s">
        <v>110</v>
      </c>
      <c r="E75" s="132"/>
      <c r="F75" s="132"/>
      <c r="G75" s="132"/>
      <c r="H75" s="132"/>
      <c r="I75" s="132"/>
      <c r="J75" s="133">
        <f>J467</f>
        <v>0</v>
      </c>
      <c r="K75" s="130"/>
      <c r="L75" s="134"/>
    </row>
    <row r="76" spans="1:31" s="2" customFormat="1" ht="21.7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7" customHeight="1">
      <c r="A77" s="33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10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9" spans="1:31" s="279" customFormat="1" ht="15">
      <c r="D79" s="279" t="s">
        <v>912</v>
      </c>
    </row>
    <row r="81" spans="1:63" s="2" customFormat="1" ht="7" customHeight="1">
      <c r="A81" s="33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10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3" s="2" customFormat="1" ht="2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35"/>
      <c r="J82" s="35"/>
      <c r="K82" s="35"/>
      <c r="L82" s="10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3" s="2" customFormat="1" ht="7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3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10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3" s="2" customFormat="1" ht="16.5" customHeight="1">
      <c r="A85" s="33"/>
      <c r="B85" s="34"/>
      <c r="C85" s="35"/>
      <c r="D85" s="35"/>
      <c r="E85" s="328" t="str">
        <f>E7</f>
        <v>Vědecko-výzkumní centrum - LERCO - AV technika</v>
      </c>
      <c r="F85" s="329"/>
      <c r="G85" s="329"/>
      <c r="H85" s="329"/>
      <c r="I85" s="35"/>
      <c r="J85" s="35"/>
      <c r="K85" s="35"/>
      <c r="L85" s="10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3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10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3" s="2" customFormat="1" ht="16.5" customHeight="1">
      <c r="A87" s="33"/>
      <c r="B87" s="34"/>
      <c r="C87" s="35"/>
      <c r="D87" s="35"/>
      <c r="E87" s="312" t="str">
        <f>E9</f>
        <v>D.1.4.11 - AV technika</v>
      </c>
      <c r="F87" s="327"/>
      <c r="G87" s="327"/>
      <c r="H87" s="327"/>
      <c r="I87" s="35"/>
      <c r="J87" s="35"/>
      <c r="K87" s="35"/>
      <c r="L87" s="101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3" s="2" customFormat="1" ht="7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101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3" s="2" customFormat="1" ht="12" customHeight="1">
      <c r="A89" s="33"/>
      <c r="B89" s="34"/>
      <c r="C89" s="28" t="s">
        <v>21</v>
      </c>
      <c r="D89" s="35"/>
      <c r="E89" s="35"/>
      <c r="F89" s="26" t="str">
        <f>F12</f>
        <v>Pozemky areálu Lékařské fakulty OU, k.ú. Zábřeh-VŽ</v>
      </c>
      <c r="G89" s="35"/>
      <c r="H89" s="35"/>
      <c r="I89" s="28" t="s">
        <v>23</v>
      </c>
      <c r="J89" s="58" t="str">
        <f>IF(J12="","",J12)</f>
        <v>14. 4. 2025</v>
      </c>
      <c r="K89" s="35"/>
      <c r="L89" s="101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3" s="2" customFormat="1" ht="7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01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3" s="2" customFormat="1" ht="25.75" customHeight="1">
      <c r="A91" s="33"/>
      <c r="B91" s="34"/>
      <c r="C91" s="28" t="s">
        <v>25</v>
      </c>
      <c r="D91" s="35"/>
      <c r="E91" s="35"/>
      <c r="F91" s="26" t="str">
        <f>E15</f>
        <v>Ostravská univerzita</v>
      </c>
      <c r="G91" s="35"/>
      <c r="H91" s="35"/>
      <c r="I91" s="28" t="s">
        <v>33</v>
      </c>
      <c r="J91" s="31" t="str">
        <f>E21</f>
        <v>Ateliér Velehradský s.r.o.</v>
      </c>
      <c r="K91" s="35"/>
      <c r="L91" s="101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3" s="2" customFormat="1" ht="15.25" customHeight="1">
      <c r="A92" s="33"/>
      <c r="B92" s="34"/>
      <c r="C92" s="28" t="s">
        <v>31</v>
      </c>
      <c r="D92" s="35"/>
      <c r="E92" s="35"/>
      <c r="F92" s="26" t="str">
        <f>IF(E18="","",E18)</f>
        <v>Vyplň údaj</v>
      </c>
      <c r="G92" s="35"/>
      <c r="H92" s="35"/>
      <c r="I92" s="28" t="s">
        <v>38</v>
      </c>
      <c r="J92" s="31" t="str">
        <f>E24</f>
        <v xml:space="preserve"> </v>
      </c>
      <c r="K92" s="35"/>
      <c r="L92" s="101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63" s="2" customFormat="1" ht="10.4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101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3" s="10" customFormat="1" ht="29.25" customHeight="1">
      <c r="A94" s="135"/>
      <c r="B94" s="136"/>
      <c r="C94" s="137" t="s">
        <v>112</v>
      </c>
      <c r="D94" s="138" t="s">
        <v>61</v>
      </c>
      <c r="E94" s="138" t="s">
        <v>57</v>
      </c>
      <c r="F94" s="138" t="s">
        <v>58</v>
      </c>
      <c r="G94" s="138" t="s">
        <v>113</v>
      </c>
      <c r="H94" s="138" t="s">
        <v>114</v>
      </c>
      <c r="I94" s="138" t="s">
        <v>115</v>
      </c>
      <c r="J94" s="138" t="s">
        <v>93</v>
      </c>
      <c r="K94" s="139" t="s">
        <v>116</v>
      </c>
      <c r="L94" s="140"/>
      <c r="M94" s="67" t="s">
        <v>19</v>
      </c>
      <c r="N94" s="68" t="s">
        <v>46</v>
      </c>
      <c r="O94" s="68" t="s">
        <v>117</v>
      </c>
      <c r="P94" s="68" t="s">
        <v>118</v>
      </c>
      <c r="Q94" s="68" t="s">
        <v>119</v>
      </c>
      <c r="R94" s="68" t="s">
        <v>120</v>
      </c>
      <c r="S94" s="68" t="s">
        <v>121</v>
      </c>
      <c r="T94" s="69" t="s">
        <v>122</v>
      </c>
      <c r="U94" s="135"/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</row>
    <row r="95" spans="1:63" s="2" customFormat="1" ht="22.95" customHeight="1">
      <c r="A95" s="33"/>
      <c r="B95" s="34"/>
      <c r="C95" s="74" t="s">
        <v>123</v>
      </c>
      <c r="D95" s="35"/>
      <c r="E95" s="35"/>
      <c r="F95" s="35"/>
      <c r="G95" s="35"/>
      <c r="H95" s="35"/>
      <c r="I95" s="35"/>
      <c r="J95" s="141">
        <f>BK95</f>
        <v>0</v>
      </c>
      <c r="K95" s="35"/>
      <c r="L95" s="38"/>
      <c r="M95" s="70"/>
      <c r="N95" s="142"/>
      <c r="O95" s="71"/>
      <c r="P95" s="143">
        <f>P96+P187+P260+P275+P290+P305+P320+P335+P350+P365+P380+P407+P422+P437+P452+P467</f>
        <v>0</v>
      </c>
      <c r="Q95" s="71"/>
      <c r="R95" s="143">
        <f>R96+R187+R260+R275+R290+R305+R320+R335+R350+R365+R380+R407+R422+R437+R452+R467</f>
        <v>0</v>
      </c>
      <c r="S95" s="71"/>
      <c r="T95" s="144">
        <f>T96+T187+T260+T275+T290+T305+T320+T335+T350+T365+T380+T407+T422+T437+T452+T467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75</v>
      </c>
      <c r="AU95" s="16" t="s">
        <v>94</v>
      </c>
      <c r="BK95" s="145">
        <f>BK96+BK187+BK260+BK275+BK290+BK305+BK320+BK335+BK350+BK365+BK380+BK407+BK422+BK437+BK452+BK467</f>
        <v>0</v>
      </c>
    </row>
    <row r="96" spans="1:63" s="11" customFormat="1" ht="25.95" customHeight="1">
      <c r="B96" s="146"/>
      <c r="C96" s="147"/>
      <c r="D96" s="148" t="s">
        <v>75</v>
      </c>
      <c r="E96" s="149" t="s">
        <v>124</v>
      </c>
      <c r="F96" s="149" t="s">
        <v>125</v>
      </c>
      <c r="G96" s="147"/>
      <c r="H96" s="147"/>
      <c r="I96" s="150"/>
      <c r="J96" s="151">
        <f>BK96</f>
        <v>0</v>
      </c>
      <c r="K96" s="147"/>
      <c r="L96" s="152"/>
      <c r="M96" s="153"/>
      <c r="N96" s="154"/>
      <c r="O96" s="154"/>
      <c r="P96" s="155">
        <f>SUM(P97:P186)</f>
        <v>0</v>
      </c>
      <c r="Q96" s="154"/>
      <c r="R96" s="155">
        <f>SUM(R97:R186)</f>
        <v>0</v>
      </c>
      <c r="S96" s="154"/>
      <c r="T96" s="156">
        <f>SUM(T97:T186)</f>
        <v>0</v>
      </c>
      <c r="AR96" s="157" t="s">
        <v>84</v>
      </c>
      <c r="AT96" s="158" t="s">
        <v>75</v>
      </c>
      <c r="AU96" s="158" t="s">
        <v>76</v>
      </c>
      <c r="AY96" s="157" t="s">
        <v>126</v>
      </c>
      <c r="BK96" s="159">
        <f>SUM(BK97:BK186)</f>
        <v>0</v>
      </c>
    </row>
    <row r="97" spans="1:65" s="2" customFormat="1" ht="16.5" customHeight="1">
      <c r="A97" s="33"/>
      <c r="B97" s="34"/>
      <c r="C97" s="280" t="s">
        <v>84</v>
      </c>
      <c r="D97" s="280" t="s">
        <v>127</v>
      </c>
      <c r="E97" s="281" t="s">
        <v>128</v>
      </c>
      <c r="F97" s="282" t="s">
        <v>129</v>
      </c>
      <c r="G97" s="163" t="s">
        <v>130</v>
      </c>
      <c r="H97" s="164">
        <v>1</v>
      </c>
      <c r="I97" s="165"/>
      <c r="J97" s="166">
        <f>ROUND(I97*H97,2)</f>
        <v>0</v>
      </c>
      <c r="K97" s="162" t="s">
        <v>131</v>
      </c>
      <c r="L97" s="38"/>
      <c r="M97" s="167" t="s">
        <v>19</v>
      </c>
      <c r="N97" s="168" t="s">
        <v>47</v>
      </c>
      <c r="O97" s="63"/>
      <c r="P97" s="169">
        <f>O97*H97</f>
        <v>0</v>
      </c>
      <c r="Q97" s="169">
        <v>0</v>
      </c>
      <c r="R97" s="169">
        <f>Q97*H97</f>
        <v>0</v>
      </c>
      <c r="S97" s="169">
        <v>0</v>
      </c>
      <c r="T97" s="170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1" t="s">
        <v>132</v>
      </c>
      <c r="AT97" s="171" t="s">
        <v>127</v>
      </c>
      <c r="AU97" s="171" t="s">
        <v>84</v>
      </c>
      <c r="AY97" s="16" t="s">
        <v>126</v>
      </c>
      <c r="BE97" s="172">
        <f>IF(N97="základní",J97,0)</f>
        <v>0</v>
      </c>
      <c r="BF97" s="172">
        <f>IF(N97="snížená",J97,0)</f>
        <v>0</v>
      </c>
      <c r="BG97" s="172">
        <f>IF(N97="zákl. přenesená",J97,0)</f>
        <v>0</v>
      </c>
      <c r="BH97" s="172">
        <f>IF(N97="sníž. přenesená",J97,0)</f>
        <v>0</v>
      </c>
      <c r="BI97" s="172">
        <f>IF(N97="nulová",J97,0)</f>
        <v>0</v>
      </c>
      <c r="BJ97" s="16" t="s">
        <v>84</v>
      </c>
      <c r="BK97" s="172">
        <f>ROUND(I97*H97,2)</f>
        <v>0</v>
      </c>
      <c r="BL97" s="16" t="s">
        <v>132</v>
      </c>
      <c r="BM97" s="171" t="s">
        <v>86</v>
      </c>
    </row>
    <row r="98" spans="1:65" s="2" customFormat="1" ht="42.9">
      <c r="A98" s="33"/>
      <c r="B98" s="34"/>
      <c r="C98" s="35"/>
      <c r="D98" s="173" t="s">
        <v>133</v>
      </c>
      <c r="E98" s="35"/>
      <c r="F98" s="174" t="s">
        <v>134</v>
      </c>
      <c r="G98" s="35"/>
      <c r="H98" s="35"/>
      <c r="I98" s="175"/>
      <c r="J98" s="35"/>
      <c r="K98" s="35"/>
      <c r="L98" s="38"/>
      <c r="M98" s="176"/>
      <c r="N98" s="17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133</v>
      </c>
      <c r="AU98" s="16" t="s">
        <v>84</v>
      </c>
    </row>
    <row r="99" spans="1:65" s="2" customFormat="1" ht="16.5" customHeight="1">
      <c r="A99" s="33"/>
      <c r="B99" s="34"/>
      <c r="C99" s="160" t="s">
        <v>86</v>
      </c>
      <c r="D99" s="160" t="s">
        <v>127</v>
      </c>
      <c r="E99" s="161" t="s">
        <v>135</v>
      </c>
      <c r="F99" s="162" t="s">
        <v>136</v>
      </c>
      <c r="G99" s="163" t="s">
        <v>130</v>
      </c>
      <c r="H99" s="164">
        <v>1</v>
      </c>
      <c r="I99" s="165"/>
      <c r="J99" s="166">
        <f>ROUND(I99*H99,2)</f>
        <v>0</v>
      </c>
      <c r="K99" s="162" t="s">
        <v>131</v>
      </c>
      <c r="L99" s="38"/>
      <c r="M99" s="167" t="s">
        <v>19</v>
      </c>
      <c r="N99" s="168" t="s">
        <v>47</v>
      </c>
      <c r="O99" s="63"/>
      <c r="P99" s="169">
        <f>O99*H99</f>
        <v>0</v>
      </c>
      <c r="Q99" s="169">
        <v>0</v>
      </c>
      <c r="R99" s="169">
        <f>Q99*H99</f>
        <v>0</v>
      </c>
      <c r="S99" s="169">
        <v>0</v>
      </c>
      <c r="T99" s="170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1" t="s">
        <v>132</v>
      </c>
      <c r="AT99" s="171" t="s">
        <v>127</v>
      </c>
      <c r="AU99" s="171" t="s">
        <v>84</v>
      </c>
      <c r="AY99" s="16" t="s">
        <v>126</v>
      </c>
      <c r="BE99" s="172">
        <f>IF(N99="základní",J99,0)</f>
        <v>0</v>
      </c>
      <c r="BF99" s="172">
        <f>IF(N99="snížená",J99,0)</f>
        <v>0</v>
      </c>
      <c r="BG99" s="172">
        <f>IF(N99="zákl. přenesená",J99,0)</f>
        <v>0</v>
      </c>
      <c r="BH99" s="172">
        <f>IF(N99="sníž. přenesená",J99,0)</f>
        <v>0</v>
      </c>
      <c r="BI99" s="172">
        <f>IF(N99="nulová",J99,0)</f>
        <v>0</v>
      </c>
      <c r="BJ99" s="16" t="s">
        <v>84</v>
      </c>
      <c r="BK99" s="172">
        <f>ROUND(I99*H99,2)</f>
        <v>0</v>
      </c>
      <c r="BL99" s="16" t="s">
        <v>132</v>
      </c>
      <c r="BM99" s="171" t="s">
        <v>132</v>
      </c>
    </row>
    <row r="100" spans="1:65" s="2" customFormat="1" ht="17.149999999999999">
      <c r="A100" s="33"/>
      <c r="B100" s="34"/>
      <c r="C100" s="35"/>
      <c r="D100" s="173" t="s">
        <v>133</v>
      </c>
      <c r="E100" s="35"/>
      <c r="F100" s="174" t="s">
        <v>137</v>
      </c>
      <c r="G100" s="35"/>
      <c r="H100" s="35"/>
      <c r="I100" s="175"/>
      <c r="J100" s="35"/>
      <c r="K100" s="35"/>
      <c r="L100" s="38"/>
      <c r="M100" s="176"/>
      <c r="N100" s="177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133</v>
      </c>
      <c r="AU100" s="16" t="s">
        <v>84</v>
      </c>
    </row>
    <row r="101" spans="1:65" s="2" customFormat="1" ht="16.5" customHeight="1">
      <c r="A101" s="33"/>
      <c r="B101" s="34"/>
      <c r="C101" s="160" t="s">
        <v>138</v>
      </c>
      <c r="D101" s="160" t="s">
        <v>127</v>
      </c>
      <c r="E101" s="161" t="s">
        <v>139</v>
      </c>
      <c r="F101" s="162" t="s">
        <v>140</v>
      </c>
      <c r="G101" s="163" t="s">
        <v>130</v>
      </c>
      <c r="H101" s="164">
        <v>1</v>
      </c>
      <c r="I101" s="165"/>
      <c r="J101" s="166">
        <f>ROUND(I101*H101,2)</f>
        <v>0</v>
      </c>
      <c r="K101" s="162" t="s">
        <v>131</v>
      </c>
      <c r="L101" s="38"/>
      <c r="M101" s="167" t="s">
        <v>19</v>
      </c>
      <c r="N101" s="168" t="s">
        <v>47</v>
      </c>
      <c r="O101" s="63"/>
      <c r="P101" s="169">
        <f>O101*H101</f>
        <v>0</v>
      </c>
      <c r="Q101" s="169">
        <v>0</v>
      </c>
      <c r="R101" s="169">
        <f>Q101*H101</f>
        <v>0</v>
      </c>
      <c r="S101" s="169">
        <v>0</v>
      </c>
      <c r="T101" s="170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1" t="s">
        <v>132</v>
      </c>
      <c r="AT101" s="171" t="s">
        <v>127</v>
      </c>
      <c r="AU101" s="171" t="s">
        <v>84</v>
      </c>
      <c r="AY101" s="16" t="s">
        <v>126</v>
      </c>
      <c r="BE101" s="172">
        <f>IF(N101="základní",J101,0)</f>
        <v>0</v>
      </c>
      <c r="BF101" s="172">
        <f>IF(N101="snížená",J101,0)</f>
        <v>0</v>
      </c>
      <c r="BG101" s="172">
        <f>IF(N101="zákl. přenesená",J101,0)</f>
        <v>0</v>
      </c>
      <c r="BH101" s="172">
        <f>IF(N101="sníž. přenesená",J101,0)</f>
        <v>0</v>
      </c>
      <c r="BI101" s="172">
        <f>IF(N101="nulová",J101,0)</f>
        <v>0</v>
      </c>
      <c r="BJ101" s="16" t="s">
        <v>84</v>
      </c>
      <c r="BK101" s="172">
        <f>ROUND(I101*H101,2)</f>
        <v>0</v>
      </c>
      <c r="BL101" s="16" t="s">
        <v>132</v>
      </c>
      <c r="BM101" s="171" t="s">
        <v>141</v>
      </c>
    </row>
    <row r="102" spans="1:65" s="2" customFormat="1" ht="17.149999999999999">
      <c r="A102" s="33"/>
      <c r="B102" s="34"/>
      <c r="C102" s="35"/>
      <c r="D102" s="173" t="s">
        <v>133</v>
      </c>
      <c r="E102" s="35"/>
      <c r="F102" s="174" t="s">
        <v>142</v>
      </c>
      <c r="G102" s="35"/>
      <c r="H102" s="35"/>
      <c r="I102" s="175"/>
      <c r="J102" s="35"/>
      <c r="K102" s="35"/>
      <c r="L102" s="38"/>
      <c r="M102" s="176"/>
      <c r="N102" s="17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133</v>
      </c>
      <c r="AU102" s="16" t="s">
        <v>84</v>
      </c>
    </row>
    <row r="103" spans="1:65" s="2" customFormat="1" ht="16.5" customHeight="1">
      <c r="A103" s="33"/>
      <c r="B103" s="34"/>
      <c r="C103" s="160" t="s">
        <v>132</v>
      </c>
      <c r="D103" s="160" t="s">
        <v>127</v>
      </c>
      <c r="E103" s="161" t="s">
        <v>143</v>
      </c>
      <c r="F103" s="162" t="s">
        <v>144</v>
      </c>
      <c r="G103" s="163" t="s">
        <v>130</v>
      </c>
      <c r="H103" s="164">
        <v>1</v>
      </c>
      <c r="I103" s="165"/>
      <c r="J103" s="166">
        <f>ROUND(I103*H103,2)</f>
        <v>0</v>
      </c>
      <c r="K103" s="162" t="s">
        <v>131</v>
      </c>
      <c r="L103" s="38"/>
      <c r="M103" s="167" t="s">
        <v>19</v>
      </c>
      <c r="N103" s="168" t="s">
        <v>47</v>
      </c>
      <c r="O103" s="63"/>
      <c r="P103" s="169">
        <f>O103*H103</f>
        <v>0</v>
      </c>
      <c r="Q103" s="169">
        <v>0</v>
      </c>
      <c r="R103" s="169">
        <f>Q103*H103</f>
        <v>0</v>
      </c>
      <c r="S103" s="169">
        <v>0</v>
      </c>
      <c r="T103" s="170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1" t="s">
        <v>132</v>
      </c>
      <c r="AT103" s="171" t="s">
        <v>127</v>
      </c>
      <c r="AU103" s="171" t="s">
        <v>84</v>
      </c>
      <c r="AY103" s="16" t="s">
        <v>126</v>
      </c>
      <c r="BE103" s="172">
        <f>IF(N103="základní",J103,0)</f>
        <v>0</v>
      </c>
      <c r="BF103" s="172">
        <f>IF(N103="snížená",J103,0)</f>
        <v>0</v>
      </c>
      <c r="BG103" s="172">
        <f>IF(N103="zákl. přenesená",J103,0)</f>
        <v>0</v>
      </c>
      <c r="BH103" s="172">
        <f>IF(N103="sníž. přenesená",J103,0)</f>
        <v>0</v>
      </c>
      <c r="BI103" s="172">
        <f>IF(N103="nulová",J103,0)</f>
        <v>0</v>
      </c>
      <c r="BJ103" s="16" t="s">
        <v>84</v>
      </c>
      <c r="BK103" s="172">
        <f>ROUND(I103*H103,2)</f>
        <v>0</v>
      </c>
      <c r="BL103" s="16" t="s">
        <v>132</v>
      </c>
      <c r="BM103" s="171" t="s">
        <v>145</v>
      </c>
    </row>
    <row r="104" spans="1:65" s="2" customFormat="1" ht="25.75">
      <c r="A104" s="33"/>
      <c r="B104" s="34"/>
      <c r="C104" s="35"/>
      <c r="D104" s="173" t="s">
        <v>133</v>
      </c>
      <c r="E104" s="35"/>
      <c r="F104" s="174" t="s">
        <v>146</v>
      </c>
      <c r="G104" s="35"/>
      <c r="H104" s="35"/>
      <c r="I104" s="175"/>
      <c r="J104" s="35"/>
      <c r="K104" s="35"/>
      <c r="L104" s="38"/>
      <c r="M104" s="176"/>
      <c r="N104" s="177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133</v>
      </c>
      <c r="AU104" s="16" t="s">
        <v>84</v>
      </c>
    </row>
    <row r="105" spans="1:65" s="2" customFormat="1" ht="16.5" customHeight="1">
      <c r="A105" s="33"/>
      <c r="B105" s="34"/>
      <c r="C105" s="280" t="s">
        <v>147</v>
      </c>
      <c r="D105" s="280" t="s">
        <v>127</v>
      </c>
      <c r="E105" s="281" t="s">
        <v>148</v>
      </c>
      <c r="F105" s="282" t="s">
        <v>149</v>
      </c>
      <c r="G105" s="163" t="s">
        <v>130</v>
      </c>
      <c r="H105" s="164">
        <v>1</v>
      </c>
      <c r="I105" s="165"/>
      <c r="J105" s="166">
        <f>ROUND(I105*H105,2)</f>
        <v>0</v>
      </c>
      <c r="K105" s="162" t="s">
        <v>131</v>
      </c>
      <c r="L105" s="38"/>
      <c r="M105" s="167" t="s">
        <v>19</v>
      </c>
      <c r="N105" s="168" t="s">
        <v>47</v>
      </c>
      <c r="O105" s="63"/>
      <c r="P105" s="169">
        <f>O105*H105</f>
        <v>0</v>
      </c>
      <c r="Q105" s="169">
        <v>0</v>
      </c>
      <c r="R105" s="169">
        <f>Q105*H105</f>
        <v>0</v>
      </c>
      <c r="S105" s="169">
        <v>0</v>
      </c>
      <c r="T105" s="170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71" t="s">
        <v>132</v>
      </c>
      <c r="AT105" s="171" t="s">
        <v>127</v>
      </c>
      <c r="AU105" s="171" t="s">
        <v>84</v>
      </c>
      <c r="AY105" s="16" t="s">
        <v>126</v>
      </c>
      <c r="BE105" s="172">
        <f>IF(N105="základní",J105,0)</f>
        <v>0</v>
      </c>
      <c r="BF105" s="172">
        <f>IF(N105="snížená",J105,0)</f>
        <v>0</v>
      </c>
      <c r="BG105" s="172">
        <f>IF(N105="zákl. přenesená",J105,0)</f>
        <v>0</v>
      </c>
      <c r="BH105" s="172">
        <f>IF(N105="sníž. přenesená",J105,0)</f>
        <v>0</v>
      </c>
      <c r="BI105" s="172">
        <f>IF(N105="nulová",J105,0)</f>
        <v>0</v>
      </c>
      <c r="BJ105" s="16" t="s">
        <v>84</v>
      </c>
      <c r="BK105" s="172">
        <f>ROUND(I105*H105,2)</f>
        <v>0</v>
      </c>
      <c r="BL105" s="16" t="s">
        <v>132</v>
      </c>
      <c r="BM105" s="171" t="s">
        <v>150</v>
      </c>
    </row>
    <row r="106" spans="1:65" s="2" customFormat="1" ht="60">
      <c r="A106" s="33"/>
      <c r="B106" s="34"/>
      <c r="C106" s="35"/>
      <c r="D106" s="173" t="s">
        <v>133</v>
      </c>
      <c r="E106" s="35"/>
      <c r="F106" s="174" t="s">
        <v>151</v>
      </c>
      <c r="G106" s="35"/>
      <c r="H106" s="35"/>
      <c r="I106" s="175"/>
      <c r="J106" s="35"/>
      <c r="K106" s="35"/>
      <c r="L106" s="38"/>
      <c r="M106" s="176"/>
      <c r="N106" s="17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133</v>
      </c>
      <c r="AU106" s="16" t="s">
        <v>84</v>
      </c>
    </row>
    <row r="107" spans="1:65" s="2" customFormat="1" ht="16.5" customHeight="1">
      <c r="A107" s="33"/>
      <c r="B107" s="34"/>
      <c r="C107" s="160" t="s">
        <v>141</v>
      </c>
      <c r="D107" s="160" t="s">
        <v>127</v>
      </c>
      <c r="E107" s="161" t="s">
        <v>152</v>
      </c>
      <c r="F107" s="162" t="s">
        <v>153</v>
      </c>
      <c r="G107" s="163" t="s">
        <v>130</v>
      </c>
      <c r="H107" s="164">
        <v>1</v>
      </c>
      <c r="I107" s="165"/>
      <c r="J107" s="166">
        <f>ROUND(I107*H107,2)</f>
        <v>0</v>
      </c>
      <c r="K107" s="162" t="s">
        <v>131</v>
      </c>
      <c r="L107" s="38"/>
      <c r="M107" s="167" t="s">
        <v>19</v>
      </c>
      <c r="N107" s="168" t="s">
        <v>47</v>
      </c>
      <c r="O107" s="63"/>
      <c r="P107" s="169">
        <f>O107*H107</f>
        <v>0</v>
      </c>
      <c r="Q107" s="169">
        <v>0</v>
      </c>
      <c r="R107" s="169">
        <f>Q107*H107</f>
        <v>0</v>
      </c>
      <c r="S107" s="169">
        <v>0</v>
      </c>
      <c r="T107" s="170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71" t="s">
        <v>132</v>
      </c>
      <c r="AT107" s="171" t="s">
        <v>127</v>
      </c>
      <c r="AU107" s="171" t="s">
        <v>84</v>
      </c>
      <c r="AY107" s="16" t="s">
        <v>126</v>
      </c>
      <c r="BE107" s="172">
        <f>IF(N107="základní",J107,0)</f>
        <v>0</v>
      </c>
      <c r="BF107" s="172">
        <f>IF(N107="snížená",J107,0)</f>
        <v>0</v>
      </c>
      <c r="BG107" s="172">
        <f>IF(N107="zákl. přenesená",J107,0)</f>
        <v>0</v>
      </c>
      <c r="BH107" s="172">
        <f>IF(N107="sníž. přenesená",J107,0)</f>
        <v>0</v>
      </c>
      <c r="BI107" s="172">
        <f>IF(N107="nulová",J107,0)</f>
        <v>0</v>
      </c>
      <c r="BJ107" s="16" t="s">
        <v>84</v>
      </c>
      <c r="BK107" s="172">
        <f>ROUND(I107*H107,2)</f>
        <v>0</v>
      </c>
      <c r="BL107" s="16" t="s">
        <v>132</v>
      </c>
      <c r="BM107" s="171" t="s">
        <v>154</v>
      </c>
    </row>
    <row r="108" spans="1:65" s="2" customFormat="1" ht="17.149999999999999">
      <c r="A108" s="33"/>
      <c r="B108" s="34"/>
      <c r="C108" s="35"/>
      <c r="D108" s="173" t="s">
        <v>133</v>
      </c>
      <c r="E108" s="35"/>
      <c r="F108" s="174" t="s">
        <v>155</v>
      </c>
      <c r="G108" s="35"/>
      <c r="H108" s="35"/>
      <c r="I108" s="175"/>
      <c r="J108" s="35"/>
      <c r="K108" s="35"/>
      <c r="L108" s="38"/>
      <c r="M108" s="176"/>
      <c r="N108" s="177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133</v>
      </c>
      <c r="AU108" s="16" t="s">
        <v>84</v>
      </c>
    </row>
    <row r="109" spans="1:65" s="2" customFormat="1" ht="16.5" customHeight="1">
      <c r="A109" s="33"/>
      <c r="B109" s="34"/>
      <c r="C109" s="160" t="s">
        <v>156</v>
      </c>
      <c r="D109" s="160" t="s">
        <v>127</v>
      </c>
      <c r="E109" s="161" t="s">
        <v>157</v>
      </c>
      <c r="F109" s="162" t="s">
        <v>158</v>
      </c>
      <c r="G109" s="163" t="s">
        <v>130</v>
      </c>
      <c r="H109" s="164">
        <v>2</v>
      </c>
      <c r="I109" s="165"/>
      <c r="J109" s="166">
        <f>ROUND(I109*H109,2)</f>
        <v>0</v>
      </c>
      <c r="K109" s="162" t="s">
        <v>131</v>
      </c>
      <c r="L109" s="38"/>
      <c r="M109" s="167" t="s">
        <v>19</v>
      </c>
      <c r="N109" s="168" t="s">
        <v>47</v>
      </c>
      <c r="O109" s="63"/>
      <c r="P109" s="169">
        <f>O109*H109</f>
        <v>0</v>
      </c>
      <c r="Q109" s="169">
        <v>0</v>
      </c>
      <c r="R109" s="169">
        <f>Q109*H109</f>
        <v>0</v>
      </c>
      <c r="S109" s="169">
        <v>0</v>
      </c>
      <c r="T109" s="170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71" t="s">
        <v>132</v>
      </c>
      <c r="AT109" s="171" t="s">
        <v>127</v>
      </c>
      <c r="AU109" s="171" t="s">
        <v>84</v>
      </c>
      <c r="AY109" s="16" t="s">
        <v>126</v>
      </c>
      <c r="BE109" s="172">
        <f>IF(N109="základní",J109,0)</f>
        <v>0</v>
      </c>
      <c r="BF109" s="172">
        <f>IF(N109="snížená",J109,0)</f>
        <v>0</v>
      </c>
      <c r="BG109" s="172">
        <f>IF(N109="zákl. přenesená",J109,0)</f>
        <v>0</v>
      </c>
      <c r="BH109" s="172">
        <f>IF(N109="sníž. přenesená",J109,0)</f>
        <v>0</v>
      </c>
      <c r="BI109" s="172">
        <f>IF(N109="nulová",J109,0)</f>
        <v>0</v>
      </c>
      <c r="BJ109" s="16" t="s">
        <v>84</v>
      </c>
      <c r="BK109" s="172">
        <f>ROUND(I109*H109,2)</f>
        <v>0</v>
      </c>
      <c r="BL109" s="16" t="s">
        <v>132</v>
      </c>
      <c r="BM109" s="171" t="s">
        <v>159</v>
      </c>
    </row>
    <row r="110" spans="1:65" s="2" customFormat="1" ht="17.149999999999999">
      <c r="A110" s="33"/>
      <c r="B110" s="34"/>
      <c r="C110" s="35"/>
      <c r="D110" s="173" t="s">
        <v>133</v>
      </c>
      <c r="E110" s="35"/>
      <c r="F110" s="174" t="s">
        <v>160</v>
      </c>
      <c r="G110" s="35"/>
      <c r="H110" s="35"/>
      <c r="I110" s="175"/>
      <c r="J110" s="35"/>
      <c r="K110" s="35"/>
      <c r="L110" s="38"/>
      <c r="M110" s="176"/>
      <c r="N110" s="177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133</v>
      </c>
      <c r="AU110" s="16" t="s">
        <v>84</v>
      </c>
    </row>
    <row r="111" spans="1:65" s="2" customFormat="1" ht="16.5" customHeight="1">
      <c r="A111" s="33"/>
      <c r="B111" s="34"/>
      <c r="C111" s="160" t="s">
        <v>145</v>
      </c>
      <c r="D111" s="160" t="s">
        <v>127</v>
      </c>
      <c r="E111" s="161" t="s">
        <v>161</v>
      </c>
      <c r="F111" s="162" t="s">
        <v>162</v>
      </c>
      <c r="G111" s="163" t="s">
        <v>130</v>
      </c>
      <c r="H111" s="164">
        <v>1</v>
      </c>
      <c r="I111" s="165"/>
      <c r="J111" s="166">
        <f>ROUND(I111*H111,2)</f>
        <v>0</v>
      </c>
      <c r="K111" s="162" t="s">
        <v>131</v>
      </c>
      <c r="L111" s="38"/>
      <c r="M111" s="167" t="s">
        <v>19</v>
      </c>
      <c r="N111" s="168" t="s">
        <v>47</v>
      </c>
      <c r="O111" s="63"/>
      <c r="P111" s="169">
        <f>O111*H111</f>
        <v>0</v>
      </c>
      <c r="Q111" s="169">
        <v>0</v>
      </c>
      <c r="R111" s="169">
        <f>Q111*H111</f>
        <v>0</v>
      </c>
      <c r="S111" s="169">
        <v>0</v>
      </c>
      <c r="T111" s="170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71" t="s">
        <v>132</v>
      </c>
      <c r="AT111" s="171" t="s">
        <v>127</v>
      </c>
      <c r="AU111" s="171" t="s">
        <v>84</v>
      </c>
      <c r="AY111" s="16" t="s">
        <v>126</v>
      </c>
      <c r="BE111" s="172">
        <f>IF(N111="základní",J111,0)</f>
        <v>0</v>
      </c>
      <c r="BF111" s="172">
        <f>IF(N111="snížená",J111,0)</f>
        <v>0</v>
      </c>
      <c r="BG111" s="172">
        <f>IF(N111="zákl. přenesená",J111,0)</f>
        <v>0</v>
      </c>
      <c r="BH111" s="172">
        <f>IF(N111="sníž. přenesená",J111,0)</f>
        <v>0</v>
      </c>
      <c r="BI111" s="172">
        <f>IF(N111="nulová",J111,0)</f>
        <v>0</v>
      </c>
      <c r="BJ111" s="16" t="s">
        <v>84</v>
      </c>
      <c r="BK111" s="172">
        <f>ROUND(I111*H111,2)</f>
        <v>0</v>
      </c>
      <c r="BL111" s="16" t="s">
        <v>132</v>
      </c>
      <c r="BM111" s="171" t="s">
        <v>163</v>
      </c>
    </row>
    <row r="112" spans="1:65" s="2" customFormat="1" ht="17.149999999999999">
      <c r="A112" s="33"/>
      <c r="B112" s="34"/>
      <c r="C112" s="35"/>
      <c r="D112" s="173" t="s">
        <v>133</v>
      </c>
      <c r="E112" s="35"/>
      <c r="F112" s="174" t="s">
        <v>164</v>
      </c>
      <c r="G112" s="35"/>
      <c r="H112" s="35"/>
      <c r="I112" s="175"/>
      <c r="J112" s="35"/>
      <c r="K112" s="35"/>
      <c r="L112" s="38"/>
      <c r="M112" s="176"/>
      <c r="N112" s="177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133</v>
      </c>
      <c r="AU112" s="16" t="s">
        <v>84</v>
      </c>
    </row>
    <row r="113" spans="1:65" s="2" customFormat="1" ht="16.5" customHeight="1">
      <c r="A113" s="33"/>
      <c r="B113" s="34"/>
      <c r="C113" s="160" t="s">
        <v>165</v>
      </c>
      <c r="D113" s="160" t="s">
        <v>127</v>
      </c>
      <c r="E113" s="161" t="s">
        <v>166</v>
      </c>
      <c r="F113" s="162" t="s">
        <v>167</v>
      </c>
      <c r="G113" s="163" t="s">
        <v>130</v>
      </c>
      <c r="H113" s="164">
        <v>1</v>
      </c>
      <c r="I113" s="165"/>
      <c r="J113" s="166">
        <f>ROUND(I113*H113,2)</f>
        <v>0</v>
      </c>
      <c r="K113" s="162" t="s">
        <v>131</v>
      </c>
      <c r="L113" s="38"/>
      <c r="M113" s="167" t="s">
        <v>19</v>
      </c>
      <c r="N113" s="168" t="s">
        <v>47</v>
      </c>
      <c r="O113" s="63"/>
      <c r="P113" s="169">
        <f>O113*H113</f>
        <v>0</v>
      </c>
      <c r="Q113" s="169">
        <v>0</v>
      </c>
      <c r="R113" s="169">
        <f>Q113*H113</f>
        <v>0</v>
      </c>
      <c r="S113" s="169">
        <v>0</v>
      </c>
      <c r="T113" s="170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71" t="s">
        <v>132</v>
      </c>
      <c r="AT113" s="171" t="s">
        <v>127</v>
      </c>
      <c r="AU113" s="171" t="s">
        <v>84</v>
      </c>
      <c r="AY113" s="16" t="s">
        <v>126</v>
      </c>
      <c r="BE113" s="172">
        <f>IF(N113="základní",J113,0)</f>
        <v>0</v>
      </c>
      <c r="BF113" s="172">
        <f>IF(N113="snížená",J113,0)</f>
        <v>0</v>
      </c>
      <c r="BG113" s="172">
        <f>IF(N113="zákl. přenesená",J113,0)</f>
        <v>0</v>
      </c>
      <c r="BH113" s="172">
        <f>IF(N113="sníž. přenesená",J113,0)</f>
        <v>0</v>
      </c>
      <c r="BI113" s="172">
        <f>IF(N113="nulová",J113,0)</f>
        <v>0</v>
      </c>
      <c r="BJ113" s="16" t="s">
        <v>84</v>
      </c>
      <c r="BK113" s="172">
        <f>ROUND(I113*H113,2)</f>
        <v>0</v>
      </c>
      <c r="BL113" s="16" t="s">
        <v>132</v>
      </c>
      <c r="BM113" s="171" t="s">
        <v>168</v>
      </c>
    </row>
    <row r="114" spans="1:65" s="2" customFormat="1" ht="34.299999999999997">
      <c r="A114" s="33"/>
      <c r="B114" s="34"/>
      <c r="C114" s="35"/>
      <c r="D114" s="173" t="s">
        <v>133</v>
      </c>
      <c r="E114" s="35"/>
      <c r="F114" s="174" t="s">
        <v>169</v>
      </c>
      <c r="G114" s="35"/>
      <c r="H114" s="35"/>
      <c r="I114" s="175"/>
      <c r="J114" s="35"/>
      <c r="K114" s="35"/>
      <c r="L114" s="38"/>
      <c r="M114" s="176"/>
      <c r="N114" s="177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133</v>
      </c>
      <c r="AU114" s="16" t="s">
        <v>84</v>
      </c>
    </row>
    <row r="115" spans="1:65" s="2" customFormat="1" ht="16.5" customHeight="1">
      <c r="A115" s="33"/>
      <c r="B115" s="34"/>
      <c r="C115" s="160" t="s">
        <v>150</v>
      </c>
      <c r="D115" s="160" t="s">
        <v>127</v>
      </c>
      <c r="E115" s="161" t="s">
        <v>170</v>
      </c>
      <c r="F115" s="162" t="s">
        <v>171</v>
      </c>
      <c r="G115" s="163" t="s">
        <v>130</v>
      </c>
      <c r="H115" s="164">
        <v>1</v>
      </c>
      <c r="I115" s="165"/>
      <c r="J115" s="166">
        <f>ROUND(I115*H115,2)</f>
        <v>0</v>
      </c>
      <c r="K115" s="162" t="s">
        <v>131</v>
      </c>
      <c r="L115" s="38"/>
      <c r="M115" s="167" t="s">
        <v>19</v>
      </c>
      <c r="N115" s="168" t="s">
        <v>47</v>
      </c>
      <c r="O115" s="63"/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71" t="s">
        <v>132</v>
      </c>
      <c r="AT115" s="171" t="s">
        <v>127</v>
      </c>
      <c r="AU115" s="171" t="s">
        <v>84</v>
      </c>
      <c r="AY115" s="16" t="s">
        <v>126</v>
      </c>
      <c r="BE115" s="172">
        <f>IF(N115="základní",J115,0)</f>
        <v>0</v>
      </c>
      <c r="BF115" s="172">
        <f>IF(N115="snížená",J115,0)</f>
        <v>0</v>
      </c>
      <c r="BG115" s="172">
        <f>IF(N115="zákl. přenesená",J115,0)</f>
        <v>0</v>
      </c>
      <c r="BH115" s="172">
        <f>IF(N115="sníž. přenesená",J115,0)</f>
        <v>0</v>
      </c>
      <c r="BI115" s="172">
        <f>IF(N115="nulová",J115,0)</f>
        <v>0</v>
      </c>
      <c r="BJ115" s="16" t="s">
        <v>84</v>
      </c>
      <c r="BK115" s="172">
        <f>ROUND(I115*H115,2)</f>
        <v>0</v>
      </c>
      <c r="BL115" s="16" t="s">
        <v>132</v>
      </c>
      <c r="BM115" s="171" t="s">
        <v>172</v>
      </c>
    </row>
    <row r="116" spans="1:65" s="2" customFormat="1" ht="188.6">
      <c r="A116" s="33"/>
      <c r="B116" s="34"/>
      <c r="C116" s="35"/>
      <c r="D116" s="173" t="s">
        <v>133</v>
      </c>
      <c r="E116" s="35"/>
      <c r="F116" s="174" t="s">
        <v>911</v>
      </c>
      <c r="G116" s="35"/>
      <c r="H116" s="35"/>
      <c r="I116" s="175"/>
      <c r="J116" s="35"/>
      <c r="K116" s="35"/>
      <c r="L116" s="38"/>
      <c r="M116" s="176"/>
      <c r="N116" s="17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133</v>
      </c>
      <c r="AU116" s="16" t="s">
        <v>84</v>
      </c>
    </row>
    <row r="117" spans="1:65" s="2" customFormat="1" ht="16.5" customHeight="1">
      <c r="A117" s="33"/>
      <c r="B117" s="34"/>
      <c r="C117" s="280" t="s">
        <v>173</v>
      </c>
      <c r="D117" s="280" t="s">
        <v>127</v>
      </c>
      <c r="E117" s="281" t="s">
        <v>174</v>
      </c>
      <c r="F117" s="282" t="s">
        <v>175</v>
      </c>
      <c r="G117" s="163" t="s">
        <v>130</v>
      </c>
      <c r="H117" s="164">
        <v>1</v>
      </c>
      <c r="I117" s="165"/>
      <c r="J117" s="166">
        <f>ROUND(I117*H117,2)</f>
        <v>0</v>
      </c>
      <c r="K117" s="162" t="s">
        <v>131</v>
      </c>
      <c r="L117" s="38"/>
      <c r="M117" s="167" t="s">
        <v>19</v>
      </c>
      <c r="N117" s="168" t="s">
        <v>47</v>
      </c>
      <c r="O117" s="63"/>
      <c r="P117" s="169">
        <f>O117*H117</f>
        <v>0</v>
      </c>
      <c r="Q117" s="169">
        <v>0</v>
      </c>
      <c r="R117" s="169">
        <f>Q117*H117</f>
        <v>0</v>
      </c>
      <c r="S117" s="169">
        <v>0</v>
      </c>
      <c r="T117" s="170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71" t="s">
        <v>132</v>
      </c>
      <c r="AT117" s="171" t="s">
        <v>127</v>
      </c>
      <c r="AU117" s="171" t="s">
        <v>84</v>
      </c>
      <c r="AY117" s="16" t="s">
        <v>126</v>
      </c>
      <c r="BE117" s="172">
        <f>IF(N117="základní",J117,0)</f>
        <v>0</v>
      </c>
      <c r="BF117" s="172">
        <f>IF(N117="snížená",J117,0)</f>
        <v>0</v>
      </c>
      <c r="BG117" s="172">
        <f>IF(N117="zákl. přenesená",J117,0)</f>
        <v>0</v>
      </c>
      <c r="BH117" s="172">
        <f>IF(N117="sníž. přenesená",J117,0)</f>
        <v>0</v>
      </c>
      <c r="BI117" s="172">
        <f>IF(N117="nulová",J117,0)</f>
        <v>0</v>
      </c>
      <c r="BJ117" s="16" t="s">
        <v>84</v>
      </c>
      <c r="BK117" s="172">
        <f>ROUND(I117*H117,2)</f>
        <v>0</v>
      </c>
      <c r="BL117" s="16" t="s">
        <v>132</v>
      </c>
      <c r="BM117" s="171" t="s">
        <v>176</v>
      </c>
    </row>
    <row r="118" spans="1:65" s="2" customFormat="1" ht="34.299999999999997">
      <c r="A118" s="33"/>
      <c r="B118" s="34"/>
      <c r="C118" s="35"/>
      <c r="D118" s="173" t="s">
        <v>133</v>
      </c>
      <c r="E118" s="35"/>
      <c r="F118" s="174" t="s">
        <v>909</v>
      </c>
      <c r="G118" s="35"/>
      <c r="H118" s="35"/>
      <c r="I118" s="175"/>
      <c r="J118" s="35"/>
      <c r="K118" s="35"/>
      <c r="L118" s="38"/>
      <c r="M118" s="176"/>
      <c r="N118" s="177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133</v>
      </c>
      <c r="AU118" s="16" t="s">
        <v>84</v>
      </c>
    </row>
    <row r="119" spans="1:65" s="2" customFormat="1" ht="16.5" customHeight="1">
      <c r="A119" s="33"/>
      <c r="B119" s="34"/>
      <c r="C119" s="160" t="s">
        <v>154</v>
      </c>
      <c r="D119" s="160" t="s">
        <v>127</v>
      </c>
      <c r="E119" s="161" t="s">
        <v>177</v>
      </c>
      <c r="F119" s="162" t="s">
        <v>178</v>
      </c>
      <c r="G119" s="163" t="s">
        <v>130</v>
      </c>
      <c r="H119" s="164">
        <v>1</v>
      </c>
      <c r="I119" s="165"/>
      <c r="J119" s="166">
        <f>ROUND(I119*H119,2)</f>
        <v>0</v>
      </c>
      <c r="K119" s="162" t="s">
        <v>131</v>
      </c>
      <c r="L119" s="38"/>
      <c r="M119" s="167" t="s">
        <v>19</v>
      </c>
      <c r="N119" s="168" t="s">
        <v>47</v>
      </c>
      <c r="O119" s="63"/>
      <c r="P119" s="169">
        <f>O119*H119</f>
        <v>0</v>
      </c>
      <c r="Q119" s="169">
        <v>0</v>
      </c>
      <c r="R119" s="169">
        <f>Q119*H119</f>
        <v>0</v>
      </c>
      <c r="S119" s="169">
        <v>0</v>
      </c>
      <c r="T119" s="170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71" t="s">
        <v>132</v>
      </c>
      <c r="AT119" s="171" t="s">
        <v>127</v>
      </c>
      <c r="AU119" s="171" t="s">
        <v>84</v>
      </c>
      <c r="AY119" s="16" t="s">
        <v>126</v>
      </c>
      <c r="BE119" s="172">
        <f>IF(N119="základní",J119,0)</f>
        <v>0</v>
      </c>
      <c r="BF119" s="172">
        <f>IF(N119="snížená",J119,0)</f>
        <v>0</v>
      </c>
      <c r="BG119" s="172">
        <f>IF(N119="zákl. přenesená",J119,0)</f>
        <v>0</v>
      </c>
      <c r="BH119" s="172">
        <f>IF(N119="sníž. přenesená",J119,0)</f>
        <v>0</v>
      </c>
      <c r="BI119" s="172">
        <f>IF(N119="nulová",J119,0)</f>
        <v>0</v>
      </c>
      <c r="BJ119" s="16" t="s">
        <v>84</v>
      </c>
      <c r="BK119" s="172">
        <f>ROUND(I119*H119,2)</f>
        <v>0</v>
      </c>
      <c r="BL119" s="16" t="s">
        <v>132</v>
      </c>
      <c r="BM119" s="171" t="s">
        <v>179</v>
      </c>
    </row>
    <row r="120" spans="1:65" s="2" customFormat="1" ht="42.9">
      <c r="A120" s="33"/>
      <c r="B120" s="34"/>
      <c r="C120" s="35"/>
      <c r="D120" s="173" t="s">
        <v>133</v>
      </c>
      <c r="E120" s="35"/>
      <c r="F120" s="174" t="s">
        <v>180</v>
      </c>
      <c r="G120" s="35"/>
      <c r="H120" s="35"/>
      <c r="I120" s="175"/>
      <c r="J120" s="35"/>
      <c r="K120" s="35"/>
      <c r="L120" s="38"/>
      <c r="M120" s="176"/>
      <c r="N120" s="177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133</v>
      </c>
      <c r="AU120" s="16" t="s">
        <v>84</v>
      </c>
    </row>
    <row r="121" spans="1:65" s="2" customFormat="1" ht="16.5" customHeight="1">
      <c r="A121" s="33"/>
      <c r="B121" s="34"/>
      <c r="C121" s="160" t="s">
        <v>181</v>
      </c>
      <c r="D121" s="160" t="s">
        <v>127</v>
      </c>
      <c r="E121" s="161" t="s">
        <v>182</v>
      </c>
      <c r="F121" s="162" t="s">
        <v>183</v>
      </c>
      <c r="G121" s="163" t="s">
        <v>130</v>
      </c>
      <c r="H121" s="164">
        <v>1</v>
      </c>
      <c r="I121" s="165"/>
      <c r="J121" s="166">
        <f>ROUND(I121*H121,2)</f>
        <v>0</v>
      </c>
      <c r="K121" s="162" t="s">
        <v>131</v>
      </c>
      <c r="L121" s="38"/>
      <c r="M121" s="167" t="s">
        <v>19</v>
      </c>
      <c r="N121" s="168" t="s">
        <v>47</v>
      </c>
      <c r="O121" s="63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71" t="s">
        <v>132</v>
      </c>
      <c r="AT121" s="171" t="s">
        <v>127</v>
      </c>
      <c r="AU121" s="171" t="s">
        <v>84</v>
      </c>
      <c r="AY121" s="16" t="s">
        <v>126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6" t="s">
        <v>84</v>
      </c>
      <c r="BK121" s="172">
        <f>ROUND(I121*H121,2)</f>
        <v>0</v>
      </c>
      <c r="BL121" s="16" t="s">
        <v>132</v>
      </c>
      <c r="BM121" s="171" t="s">
        <v>184</v>
      </c>
    </row>
    <row r="122" spans="1:65" s="2" customFormat="1" ht="25.75">
      <c r="A122" s="33"/>
      <c r="B122" s="34"/>
      <c r="C122" s="35"/>
      <c r="D122" s="173" t="s">
        <v>133</v>
      </c>
      <c r="E122" s="35"/>
      <c r="F122" s="174" t="s">
        <v>185</v>
      </c>
      <c r="G122" s="35"/>
      <c r="H122" s="35"/>
      <c r="I122" s="175"/>
      <c r="J122" s="35"/>
      <c r="K122" s="35"/>
      <c r="L122" s="38"/>
      <c r="M122" s="176"/>
      <c r="N122" s="17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133</v>
      </c>
      <c r="AU122" s="16" t="s">
        <v>84</v>
      </c>
    </row>
    <row r="123" spans="1:65" s="2" customFormat="1" ht="16.5" customHeight="1">
      <c r="A123" s="33"/>
      <c r="B123" s="34"/>
      <c r="C123" s="160" t="s">
        <v>159</v>
      </c>
      <c r="D123" s="160" t="s">
        <v>127</v>
      </c>
      <c r="E123" s="161" t="s">
        <v>186</v>
      </c>
      <c r="F123" s="162" t="s">
        <v>187</v>
      </c>
      <c r="G123" s="163" t="s">
        <v>130</v>
      </c>
      <c r="H123" s="164">
        <v>1</v>
      </c>
      <c r="I123" s="165"/>
      <c r="J123" s="166">
        <f>ROUND(I123*H123,2)</f>
        <v>0</v>
      </c>
      <c r="K123" s="162" t="s">
        <v>131</v>
      </c>
      <c r="L123" s="38"/>
      <c r="M123" s="167" t="s">
        <v>19</v>
      </c>
      <c r="N123" s="168" t="s">
        <v>47</v>
      </c>
      <c r="O123" s="63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1" t="s">
        <v>132</v>
      </c>
      <c r="AT123" s="171" t="s">
        <v>127</v>
      </c>
      <c r="AU123" s="171" t="s">
        <v>84</v>
      </c>
      <c r="AY123" s="16" t="s">
        <v>126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6" t="s">
        <v>84</v>
      </c>
      <c r="BK123" s="172">
        <f>ROUND(I123*H123,2)</f>
        <v>0</v>
      </c>
      <c r="BL123" s="16" t="s">
        <v>132</v>
      </c>
      <c r="BM123" s="171" t="s">
        <v>188</v>
      </c>
    </row>
    <row r="124" spans="1:65" s="2" customFormat="1" ht="17.149999999999999">
      <c r="A124" s="33"/>
      <c r="B124" s="34"/>
      <c r="C124" s="35"/>
      <c r="D124" s="173" t="s">
        <v>133</v>
      </c>
      <c r="E124" s="35"/>
      <c r="F124" s="174" t="s">
        <v>189</v>
      </c>
      <c r="G124" s="35"/>
      <c r="H124" s="35"/>
      <c r="I124" s="175"/>
      <c r="J124" s="35"/>
      <c r="K124" s="35"/>
      <c r="L124" s="38"/>
      <c r="M124" s="176"/>
      <c r="N124" s="177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133</v>
      </c>
      <c r="AU124" s="16" t="s">
        <v>84</v>
      </c>
    </row>
    <row r="125" spans="1:65" s="2" customFormat="1" ht="16.5" customHeight="1">
      <c r="A125" s="33"/>
      <c r="B125" s="34"/>
      <c r="C125" s="160" t="s">
        <v>8</v>
      </c>
      <c r="D125" s="160" t="s">
        <v>127</v>
      </c>
      <c r="E125" s="161" t="s">
        <v>190</v>
      </c>
      <c r="F125" s="162" t="s">
        <v>191</v>
      </c>
      <c r="G125" s="163" t="s">
        <v>130</v>
      </c>
      <c r="H125" s="164">
        <v>1</v>
      </c>
      <c r="I125" s="165"/>
      <c r="J125" s="166">
        <f>ROUND(I125*H125,2)</f>
        <v>0</v>
      </c>
      <c r="K125" s="162" t="s">
        <v>131</v>
      </c>
      <c r="L125" s="38"/>
      <c r="M125" s="167" t="s">
        <v>19</v>
      </c>
      <c r="N125" s="168" t="s">
        <v>47</v>
      </c>
      <c r="O125" s="63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71" t="s">
        <v>132</v>
      </c>
      <c r="AT125" s="171" t="s">
        <v>127</v>
      </c>
      <c r="AU125" s="171" t="s">
        <v>84</v>
      </c>
      <c r="AY125" s="16" t="s">
        <v>126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6" t="s">
        <v>84</v>
      </c>
      <c r="BK125" s="172">
        <f>ROUND(I125*H125,2)</f>
        <v>0</v>
      </c>
      <c r="BL125" s="16" t="s">
        <v>132</v>
      </c>
      <c r="BM125" s="171" t="s">
        <v>192</v>
      </c>
    </row>
    <row r="126" spans="1:65" s="2" customFormat="1" ht="51.45">
      <c r="A126" s="33"/>
      <c r="B126" s="34"/>
      <c r="C126" s="35"/>
      <c r="D126" s="173" t="s">
        <v>133</v>
      </c>
      <c r="E126" s="35"/>
      <c r="F126" s="174" t="s">
        <v>193</v>
      </c>
      <c r="G126" s="35"/>
      <c r="H126" s="35"/>
      <c r="I126" s="175"/>
      <c r="J126" s="35"/>
      <c r="K126" s="35"/>
      <c r="L126" s="38"/>
      <c r="M126" s="176"/>
      <c r="N126" s="17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133</v>
      </c>
      <c r="AU126" s="16" t="s">
        <v>84</v>
      </c>
    </row>
    <row r="127" spans="1:65" s="2" customFormat="1" ht="16.5" customHeight="1">
      <c r="A127" s="33"/>
      <c r="B127" s="34"/>
      <c r="C127" s="160" t="s">
        <v>163</v>
      </c>
      <c r="D127" s="160" t="s">
        <v>127</v>
      </c>
      <c r="E127" s="161" t="s">
        <v>194</v>
      </c>
      <c r="F127" s="162" t="s">
        <v>195</v>
      </c>
      <c r="G127" s="163" t="s">
        <v>130</v>
      </c>
      <c r="H127" s="164">
        <v>1</v>
      </c>
      <c r="I127" s="165"/>
      <c r="J127" s="166">
        <f>ROUND(I127*H127,2)</f>
        <v>0</v>
      </c>
      <c r="K127" s="162" t="s">
        <v>131</v>
      </c>
      <c r="L127" s="38"/>
      <c r="M127" s="167" t="s">
        <v>19</v>
      </c>
      <c r="N127" s="168" t="s">
        <v>47</v>
      </c>
      <c r="O127" s="63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71" t="s">
        <v>132</v>
      </c>
      <c r="AT127" s="171" t="s">
        <v>127</v>
      </c>
      <c r="AU127" s="171" t="s">
        <v>84</v>
      </c>
      <c r="AY127" s="16" t="s">
        <v>126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6" t="s">
        <v>84</v>
      </c>
      <c r="BK127" s="172">
        <f>ROUND(I127*H127,2)</f>
        <v>0</v>
      </c>
      <c r="BL127" s="16" t="s">
        <v>132</v>
      </c>
      <c r="BM127" s="171" t="s">
        <v>196</v>
      </c>
    </row>
    <row r="128" spans="1:65" s="2" customFormat="1" ht="42.9">
      <c r="A128" s="33"/>
      <c r="B128" s="34"/>
      <c r="C128" s="35"/>
      <c r="D128" s="173" t="s">
        <v>133</v>
      </c>
      <c r="E128" s="35"/>
      <c r="F128" s="174" t="s">
        <v>197</v>
      </c>
      <c r="G128" s="35"/>
      <c r="H128" s="35"/>
      <c r="I128" s="175"/>
      <c r="J128" s="35"/>
      <c r="K128" s="35"/>
      <c r="L128" s="38"/>
      <c r="M128" s="176"/>
      <c r="N128" s="17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133</v>
      </c>
      <c r="AU128" s="16" t="s">
        <v>84</v>
      </c>
    </row>
    <row r="129" spans="1:65" s="2" customFormat="1" ht="16.5" customHeight="1">
      <c r="A129" s="33"/>
      <c r="B129" s="34"/>
      <c r="C129" s="160" t="s">
        <v>198</v>
      </c>
      <c r="D129" s="160" t="s">
        <v>127</v>
      </c>
      <c r="E129" s="161" t="s">
        <v>199</v>
      </c>
      <c r="F129" s="162" t="s">
        <v>200</v>
      </c>
      <c r="G129" s="163" t="s">
        <v>130</v>
      </c>
      <c r="H129" s="164">
        <v>2</v>
      </c>
      <c r="I129" s="165"/>
      <c r="J129" s="166">
        <f>ROUND(I129*H129,2)</f>
        <v>0</v>
      </c>
      <c r="K129" s="162" t="s">
        <v>131</v>
      </c>
      <c r="L129" s="38"/>
      <c r="M129" s="167" t="s">
        <v>19</v>
      </c>
      <c r="N129" s="168" t="s">
        <v>47</v>
      </c>
      <c r="O129" s="63"/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1" t="s">
        <v>132</v>
      </c>
      <c r="AT129" s="171" t="s">
        <v>127</v>
      </c>
      <c r="AU129" s="171" t="s">
        <v>84</v>
      </c>
      <c r="AY129" s="16" t="s">
        <v>126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6" t="s">
        <v>84</v>
      </c>
      <c r="BK129" s="172">
        <f>ROUND(I129*H129,2)</f>
        <v>0</v>
      </c>
      <c r="BL129" s="16" t="s">
        <v>132</v>
      </c>
      <c r="BM129" s="171" t="s">
        <v>201</v>
      </c>
    </row>
    <row r="130" spans="1:65" s="2" customFormat="1" ht="42.9">
      <c r="A130" s="33"/>
      <c r="B130" s="34"/>
      <c r="C130" s="35"/>
      <c r="D130" s="173" t="s">
        <v>133</v>
      </c>
      <c r="E130" s="35"/>
      <c r="F130" s="174" t="s">
        <v>202</v>
      </c>
      <c r="G130" s="35"/>
      <c r="H130" s="35"/>
      <c r="I130" s="175"/>
      <c r="J130" s="35"/>
      <c r="K130" s="35"/>
      <c r="L130" s="38"/>
      <c r="M130" s="176"/>
      <c r="N130" s="177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133</v>
      </c>
      <c r="AU130" s="16" t="s">
        <v>84</v>
      </c>
    </row>
    <row r="131" spans="1:65" s="2" customFormat="1" ht="16.5" customHeight="1">
      <c r="A131" s="33"/>
      <c r="B131" s="34"/>
      <c r="C131" s="160" t="s">
        <v>168</v>
      </c>
      <c r="D131" s="160" t="s">
        <v>127</v>
      </c>
      <c r="E131" s="161" t="s">
        <v>203</v>
      </c>
      <c r="F131" s="162" t="s">
        <v>204</v>
      </c>
      <c r="G131" s="163" t="s">
        <v>130</v>
      </c>
      <c r="H131" s="164">
        <v>2</v>
      </c>
      <c r="I131" s="165"/>
      <c r="J131" s="166">
        <f>ROUND(I131*H131,2)</f>
        <v>0</v>
      </c>
      <c r="K131" s="162" t="s">
        <v>131</v>
      </c>
      <c r="L131" s="38"/>
      <c r="M131" s="167" t="s">
        <v>19</v>
      </c>
      <c r="N131" s="168" t="s">
        <v>47</v>
      </c>
      <c r="O131" s="63"/>
      <c r="P131" s="169">
        <f>O131*H131</f>
        <v>0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71" t="s">
        <v>132</v>
      </c>
      <c r="AT131" s="171" t="s">
        <v>127</v>
      </c>
      <c r="AU131" s="171" t="s">
        <v>84</v>
      </c>
      <c r="AY131" s="16" t="s">
        <v>126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6" t="s">
        <v>84</v>
      </c>
      <c r="BK131" s="172">
        <f>ROUND(I131*H131,2)</f>
        <v>0</v>
      </c>
      <c r="BL131" s="16" t="s">
        <v>132</v>
      </c>
      <c r="BM131" s="171" t="s">
        <v>205</v>
      </c>
    </row>
    <row r="132" spans="1:65" s="2" customFormat="1" ht="34.299999999999997">
      <c r="A132" s="33"/>
      <c r="B132" s="34"/>
      <c r="C132" s="35"/>
      <c r="D132" s="173" t="s">
        <v>133</v>
      </c>
      <c r="E132" s="35"/>
      <c r="F132" s="174" t="s">
        <v>206</v>
      </c>
      <c r="G132" s="35"/>
      <c r="H132" s="35"/>
      <c r="I132" s="175"/>
      <c r="J132" s="35"/>
      <c r="K132" s="35"/>
      <c r="L132" s="38"/>
      <c r="M132" s="176"/>
      <c r="N132" s="17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133</v>
      </c>
      <c r="AU132" s="16" t="s">
        <v>84</v>
      </c>
    </row>
    <row r="133" spans="1:65" s="2" customFormat="1" ht="16.5" customHeight="1">
      <c r="A133" s="33"/>
      <c r="B133" s="34"/>
      <c r="C133" s="160" t="s">
        <v>207</v>
      </c>
      <c r="D133" s="160" t="s">
        <v>127</v>
      </c>
      <c r="E133" s="161" t="s">
        <v>208</v>
      </c>
      <c r="F133" s="162" t="s">
        <v>209</v>
      </c>
      <c r="G133" s="163" t="s">
        <v>130</v>
      </c>
      <c r="H133" s="164">
        <v>1</v>
      </c>
      <c r="I133" s="165"/>
      <c r="J133" s="166">
        <f>ROUND(I133*H133,2)</f>
        <v>0</v>
      </c>
      <c r="K133" s="162" t="s">
        <v>131</v>
      </c>
      <c r="L133" s="38"/>
      <c r="M133" s="167" t="s">
        <v>19</v>
      </c>
      <c r="N133" s="168" t="s">
        <v>47</v>
      </c>
      <c r="O133" s="63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71" t="s">
        <v>132</v>
      </c>
      <c r="AT133" s="171" t="s">
        <v>127</v>
      </c>
      <c r="AU133" s="171" t="s">
        <v>84</v>
      </c>
      <c r="AY133" s="16" t="s">
        <v>126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6" t="s">
        <v>84</v>
      </c>
      <c r="BK133" s="172">
        <f>ROUND(I133*H133,2)</f>
        <v>0</v>
      </c>
      <c r="BL133" s="16" t="s">
        <v>132</v>
      </c>
      <c r="BM133" s="171" t="s">
        <v>210</v>
      </c>
    </row>
    <row r="134" spans="1:65" s="2" customFormat="1" ht="34.299999999999997">
      <c r="A134" s="33"/>
      <c r="B134" s="34"/>
      <c r="C134" s="35"/>
      <c r="D134" s="173" t="s">
        <v>133</v>
      </c>
      <c r="E134" s="35"/>
      <c r="F134" s="174" t="s">
        <v>211</v>
      </c>
      <c r="G134" s="35"/>
      <c r="H134" s="35"/>
      <c r="I134" s="175"/>
      <c r="J134" s="35"/>
      <c r="K134" s="35"/>
      <c r="L134" s="38"/>
      <c r="M134" s="176"/>
      <c r="N134" s="177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133</v>
      </c>
      <c r="AU134" s="16" t="s">
        <v>84</v>
      </c>
    </row>
    <row r="135" spans="1:65" s="2" customFormat="1" ht="16.5" customHeight="1">
      <c r="A135" s="33"/>
      <c r="B135" s="34"/>
      <c r="C135" s="160" t="s">
        <v>172</v>
      </c>
      <c r="D135" s="160" t="s">
        <v>127</v>
      </c>
      <c r="E135" s="161" t="s">
        <v>212</v>
      </c>
      <c r="F135" s="162" t="s">
        <v>213</v>
      </c>
      <c r="G135" s="163" t="s">
        <v>130</v>
      </c>
      <c r="H135" s="164">
        <v>2</v>
      </c>
      <c r="I135" s="165"/>
      <c r="J135" s="166">
        <f>ROUND(I135*H135,2)</f>
        <v>0</v>
      </c>
      <c r="K135" s="162" t="s">
        <v>131</v>
      </c>
      <c r="L135" s="38"/>
      <c r="M135" s="167" t="s">
        <v>19</v>
      </c>
      <c r="N135" s="168" t="s">
        <v>47</v>
      </c>
      <c r="O135" s="63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71" t="s">
        <v>132</v>
      </c>
      <c r="AT135" s="171" t="s">
        <v>127</v>
      </c>
      <c r="AU135" s="171" t="s">
        <v>84</v>
      </c>
      <c r="AY135" s="16" t="s">
        <v>126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6" t="s">
        <v>84</v>
      </c>
      <c r="BK135" s="172">
        <f>ROUND(I135*H135,2)</f>
        <v>0</v>
      </c>
      <c r="BL135" s="16" t="s">
        <v>132</v>
      </c>
      <c r="BM135" s="171" t="s">
        <v>214</v>
      </c>
    </row>
    <row r="136" spans="1:65" s="2" customFormat="1" ht="42.9">
      <c r="A136" s="33"/>
      <c r="B136" s="34"/>
      <c r="C136" s="35"/>
      <c r="D136" s="173" t="s">
        <v>133</v>
      </c>
      <c r="E136" s="35"/>
      <c r="F136" s="174" t="s">
        <v>215</v>
      </c>
      <c r="G136" s="35"/>
      <c r="H136" s="35"/>
      <c r="I136" s="175"/>
      <c r="J136" s="35"/>
      <c r="K136" s="35"/>
      <c r="L136" s="38"/>
      <c r="M136" s="176"/>
      <c r="N136" s="17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133</v>
      </c>
      <c r="AU136" s="16" t="s">
        <v>84</v>
      </c>
    </row>
    <row r="137" spans="1:65" s="2" customFormat="1" ht="16.5" customHeight="1">
      <c r="A137" s="33"/>
      <c r="B137" s="34"/>
      <c r="C137" s="160" t="s">
        <v>7</v>
      </c>
      <c r="D137" s="160" t="s">
        <v>127</v>
      </c>
      <c r="E137" s="161" t="s">
        <v>216</v>
      </c>
      <c r="F137" s="162" t="s">
        <v>217</v>
      </c>
      <c r="G137" s="163" t="s">
        <v>130</v>
      </c>
      <c r="H137" s="164">
        <v>2</v>
      </c>
      <c r="I137" s="165"/>
      <c r="J137" s="166">
        <f>ROUND(I137*H137,2)</f>
        <v>0</v>
      </c>
      <c r="K137" s="162" t="s">
        <v>131</v>
      </c>
      <c r="L137" s="38"/>
      <c r="M137" s="167" t="s">
        <v>19</v>
      </c>
      <c r="N137" s="168" t="s">
        <v>47</v>
      </c>
      <c r="O137" s="63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71" t="s">
        <v>132</v>
      </c>
      <c r="AT137" s="171" t="s">
        <v>127</v>
      </c>
      <c r="AU137" s="171" t="s">
        <v>84</v>
      </c>
      <c r="AY137" s="16" t="s">
        <v>126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6" t="s">
        <v>84</v>
      </c>
      <c r="BK137" s="172">
        <f>ROUND(I137*H137,2)</f>
        <v>0</v>
      </c>
      <c r="BL137" s="16" t="s">
        <v>132</v>
      </c>
      <c r="BM137" s="171" t="s">
        <v>218</v>
      </c>
    </row>
    <row r="138" spans="1:65" s="2" customFormat="1" ht="34.299999999999997">
      <c r="A138" s="33"/>
      <c r="B138" s="34"/>
      <c r="C138" s="35"/>
      <c r="D138" s="173" t="s">
        <v>133</v>
      </c>
      <c r="E138" s="35"/>
      <c r="F138" s="174" t="s">
        <v>219</v>
      </c>
      <c r="G138" s="35"/>
      <c r="H138" s="35"/>
      <c r="I138" s="175"/>
      <c r="J138" s="35"/>
      <c r="K138" s="35"/>
      <c r="L138" s="38"/>
      <c r="M138" s="176"/>
      <c r="N138" s="17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84</v>
      </c>
    </row>
    <row r="139" spans="1:65" s="2" customFormat="1" ht="16.5" customHeight="1">
      <c r="A139" s="33"/>
      <c r="B139" s="34"/>
      <c r="C139" s="160" t="s">
        <v>176</v>
      </c>
      <c r="D139" s="160" t="s">
        <v>127</v>
      </c>
      <c r="E139" s="161" t="s">
        <v>220</v>
      </c>
      <c r="F139" s="162" t="s">
        <v>221</v>
      </c>
      <c r="G139" s="163" t="s">
        <v>130</v>
      </c>
      <c r="H139" s="164">
        <v>2</v>
      </c>
      <c r="I139" s="165"/>
      <c r="J139" s="166">
        <f>ROUND(I139*H139,2)</f>
        <v>0</v>
      </c>
      <c r="K139" s="162" t="s">
        <v>131</v>
      </c>
      <c r="L139" s="38"/>
      <c r="M139" s="167" t="s">
        <v>19</v>
      </c>
      <c r="N139" s="168" t="s">
        <v>47</v>
      </c>
      <c r="O139" s="63"/>
      <c r="P139" s="169">
        <f>O139*H139</f>
        <v>0</v>
      </c>
      <c r="Q139" s="169">
        <v>0</v>
      </c>
      <c r="R139" s="169">
        <f>Q139*H139</f>
        <v>0</v>
      </c>
      <c r="S139" s="169">
        <v>0</v>
      </c>
      <c r="T139" s="17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71" t="s">
        <v>132</v>
      </c>
      <c r="AT139" s="171" t="s">
        <v>127</v>
      </c>
      <c r="AU139" s="171" t="s">
        <v>84</v>
      </c>
      <c r="AY139" s="16" t="s">
        <v>126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6" t="s">
        <v>84</v>
      </c>
      <c r="BK139" s="172">
        <f>ROUND(I139*H139,2)</f>
        <v>0</v>
      </c>
      <c r="BL139" s="16" t="s">
        <v>132</v>
      </c>
      <c r="BM139" s="171" t="s">
        <v>222</v>
      </c>
    </row>
    <row r="140" spans="1:65" s="2" customFormat="1" ht="25.75">
      <c r="A140" s="33"/>
      <c r="B140" s="34"/>
      <c r="C140" s="35"/>
      <c r="D140" s="173" t="s">
        <v>133</v>
      </c>
      <c r="E140" s="35"/>
      <c r="F140" s="174" t="s">
        <v>223</v>
      </c>
      <c r="G140" s="35"/>
      <c r="H140" s="35"/>
      <c r="I140" s="175"/>
      <c r="J140" s="35"/>
      <c r="K140" s="35"/>
      <c r="L140" s="38"/>
      <c r="M140" s="176"/>
      <c r="N140" s="177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133</v>
      </c>
      <c r="AU140" s="16" t="s">
        <v>84</v>
      </c>
    </row>
    <row r="141" spans="1:65" s="2" customFormat="1" ht="16.5" customHeight="1">
      <c r="A141" s="33"/>
      <c r="B141" s="34"/>
      <c r="C141" s="160" t="s">
        <v>224</v>
      </c>
      <c r="D141" s="160" t="s">
        <v>127</v>
      </c>
      <c r="E141" s="161" t="s">
        <v>225</v>
      </c>
      <c r="F141" s="162" t="s">
        <v>226</v>
      </c>
      <c r="G141" s="163" t="s">
        <v>130</v>
      </c>
      <c r="H141" s="164">
        <v>2</v>
      </c>
      <c r="I141" s="165"/>
      <c r="J141" s="166">
        <f>ROUND(I141*H141,2)</f>
        <v>0</v>
      </c>
      <c r="K141" s="162" t="s">
        <v>131</v>
      </c>
      <c r="L141" s="38"/>
      <c r="M141" s="167" t="s">
        <v>19</v>
      </c>
      <c r="N141" s="168" t="s">
        <v>47</v>
      </c>
      <c r="O141" s="63"/>
      <c r="P141" s="169">
        <f>O141*H141</f>
        <v>0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71" t="s">
        <v>132</v>
      </c>
      <c r="AT141" s="171" t="s">
        <v>127</v>
      </c>
      <c r="AU141" s="171" t="s">
        <v>84</v>
      </c>
      <c r="AY141" s="16" t="s">
        <v>126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6" t="s">
        <v>84</v>
      </c>
      <c r="BK141" s="172">
        <f>ROUND(I141*H141,2)</f>
        <v>0</v>
      </c>
      <c r="BL141" s="16" t="s">
        <v>132</v>
      </c>
      <c r="BM141" s="171" t="s">
        <v>227</v>
      </c>
    </row>
    <row r="142" spans="1:65" s="2" customFormat="1" ht="17.149999999999999">
      <c r="A142" s="33"/>
      <c r="B142" s="34"/>
      <c r="C142" s="35"/>
      <c r="D142" s="173" t="s">
        <v>133</v>
      </c>
      <c r="E142" s="35"/>
      <c r="F142" s="174" t="s">
        <v>228</v>
      </c>
      <c r="G142" s="35"/>
      <c r="H142" s="35"/>
      <c r="I142" s="175"/>
      <c r="J142" s="35"/>
      <c r="K142" s="35"/>
      <c r="L142" s="38"/>
      <c r="M142" s="176"/>
      <c r="N142" s="177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133</v>
      </c>
      <c r="AU142" s="16" t="s">
        <v>84</v>
      </c>
    </row>
    <row r="143" spans="1:65" s="2" customFormat="1" ht="16.5" customHeight="1">
      <c r="A143" s="33"/>
      <c r="B143" s="34"/>
      <c r="C143" s="160" t="s">
        <v>179</v>
      </c>
      <c r="D143" s="160" t="s">
        <v>127</v>
      </c>
      <c r="E143" s="161" t="s">
        <v>229</v>
      </c>
      <c r="F143" s="162" t="s">
        <v>230</v>
      </c>
      <c r="G143" s="163" t="s">
        <v>130</v>
      </c>
      <c r="H143" s="164">
        <v>1</v>
      </c>
      <c r="I143" s="165"/>
      <c r="J143" s="166">
        <f>ROUND(I143*H143,2)</f>
        <v>0</v>
      </c>
      <c r="K143" s="162" t="s">
        <v>131</v>
      </c>
      <c r="L143" s="38"/>
      <c r="M143" s="167" t="s">
        <v>19</v>
      </c>
      <c r="N143" s="168" t="s">
        <v>47</v>
      </c>
      <c r="O143" s="63"/>
      <c r="P143" s="169">
        <f>O143*H143</f>
        <v>0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71" t="s">
        <v>132</v>
      </c>
      <c r="AT143" s="171" t="s">
        <v>127</v>
      </c>
      <c r="AU143" s="171" t="s">
        <v>84</v>
      </c>
      <c r="AY143" s="16" t="s">
        <v>126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6" t="s">
        <v>84</v>
      </c>
      <c r="BK143" s="172">
        <f>ROUND(I143*H143,2)</f>
        <v>0</v>
      </c>
      <c r="BL143" s="16" t="s">
        <v>132</v>
      </c>
      <c r="BM143" s="171" t="s">
        <v>231</v>
      </c>
    </row>
    <row r="144" spans="1:65" s="2" customFormat="1" ht="17.149999999999999">
      <c r="A144" s="33"/>
      <c r="B144" s="34"/>
      <c r="C144" s="35"/>
      <c r="D144" s="173" t="s">
        <v>133</v>
      </c>
      <c r="E144" s="35"/>
      <c r="F144" s="174" t="s">
        <v>232</v>
      </c>
      <c r="G144" s="35"/>
      <c r="H144" s="35"/>
      <c r="I144" s="175"/>
      <c r="J144" s="35"/>
      <c r="K144" s="35"/>
      <c r="L144" s="38"/>
      <c r="M144" s="176"/>
      <c r="N144" s="177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133</v>
      </c>
      <c r="AU144" s="16" t="s">
        <v>84</v>
      </c>
    </row>
    <row r="145" spans="1:65" s="2" customFormat="1" ht="16.5" customHeight="1">
      <c r="A145" s="33"/>
      <c r="B145" s="34"/>
      <c r="C145" s="160" t="s">
        <v>233</v>
      </c>
      <c r="D145" s="160" t="s">
        <v>127</v>
      </c>
      <c r="E145" s="161" t="s">
        <v>234</v>
      </c>
      <c r="F145" s="162" t="s">
        <v>235</v>
      </c>
      <c r="G145" s="163" t="s">
        <v>130</v>
      </c>
      <c r="H145" s="164">
        <v>4</v>
      </c>
      <c r="I145" s="165"/>
      <c r="J145" s="166">
        <f>ROUND(I145*H145,2)</f>
        <v>0</v>
      </c>
      <c r="K145" s="162" t="s">
        <v>131</v>
      </c>
      <c r="L145" s="38"/>
      <c r="M145" s="167" t="s">
        <v>19</v>
      </c>
      <c r="N145" s="168" t="s">
        <v>47</v>
      </c>
      <c r="O145" s="63"/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1" t="s">
        <v>132</v>
      </c>
      <c r="AT145" s="171" t="s">
        <v>127</v>
      </c>
      <c r="AU145" s="171" t="s">
        <v>84</v>
      </c>
      <c r="AY145" s="16" t="s">
        <v>126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6" t="s">
        <v>84</v>
      </c>
      <c r="BK145" s="172">
        <f>ROUND(I145*H145,2)</f>
        <v>0</v>
      </c>
      <c r="BL145" s="16" t="s">
        <v>132</v>
      </c>
      <c r="BM145" s="171" t="s">
        <v>236</v>
      </c>
    </row>
    <row r="146" spans="1:65" s="2" customFormat="1" ht="17.149999999999999">
      <c r="A146" s="33"/>
      <c r="B146" s="34"/>
      <c r="C146" s="35"/>
      <c r="D146" s="173" t="s">
        <v>133</v>
      </c>
      <c r="E146" s="35"/>
      <c r="F146" s="174" t="s">
        <v>237</v>
      </c>
      <c r="G146" s="35"/>
      <c r="H146" s="35"/>
      <c r="I146" s="175"/>
      <c r="J146" s="35"/>
      <c r="K146" s="35"/>
      <c r="L146" s="38"/>
      <c r="M146" s="176"/>
      <c r="N146" s="177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133</v>
      </c>
      <c r="AU146" s="16" t="s">
        <v>84</v>
      </c>
    </row>
    <row r="147" spans="1:65" s="2" customFormat="1" ht="16.5" customHeight="1">
      <c r="A147" s="33"/>
      <c r="B147" s="34"/>
      <c r="C147" s="160" t="s">
        <v>184</v>
      </c>
      <c r="D147" s="160" t="s">
        <v>127</v>
      </c>
      <c r="E147" s="161" t="s">
        <v>238</v>
      </c>
      <c r="F147" s="162" t="s">
        <v>239</v>
      </c>
      <c r="G147" s="163" t="s">
        <v>130</v>
      </c>
      <c r="H147" s="164">
        <v>1</v>
      </c>
      <c r="I147" s="165"/>
      <c r="J147" s="166">
        <f>ROUND(I147*H147,2)</f>
        <v>0</v>
      </c>
      <c r="K147" s="162" t="s">
        <v>131</v>
      </c>
      <c r="L147" s="38"/>
      <c r="M147" s="167" t="s">
        <v>19</v>
      </c>
      <c r="N147" s="168" t="s">
        <v>47</v>
      </c>
      <c r="O147" s="63"/>
      <c r="P147" s="169">
        <f>O147*H147</f>
        <v>0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71" t="s">
        <v>132</v>
      </c>
      <c r="AT147" s="171" t="s">
        <v>127</v>
      </c>
      <c r="AU147" s="171" t="s">
        <v>84</v>
      </c>
      <c r="AY147" s="16" t="s">
        <v>126</v>
      </c>
      <c r="BE147" s="172">
        <f>IF(N147="základní",J147,0)</f>
        <v>0</v>
      </c>
      <c r="BF147" s="172">
        <f>IF(N147="snížená",J147,0)</f>
        <v>0</v>
      </c>
      <c r="BG147" s="172">
        <f>IF(N147="zákl. přenesená",J147,0)</f>
        <v>0</v>
      </c>
      <c r="BH147" s="172">
        <f>IF(N147="sníž. přenesená",J147,0)</f>
        <v>0</v>
      </c>
      <c r="BI147" s="172">
        <f>IF(N147="nulová",J147,0)</f>
        <v>0</v>
      </c>
      <c r="BJ147" s="16" t="s">
        <v>84</v>
      </c>
      <c r="BK147" s="172">
        <f>ROUND(I147*H147,2)</f>
        <v>0</v>
      </c>
      <c r="BL147" s="16" t="s">
        <v>132</v>
      </c>
      <c r="BM147" s="171" t="s">
        <v>240</v>
      </c>
    </row>
    <row r="148" spans="1:65" s="2" customFormat="1" ht="34.299999999999997">
      <c r="A148" s="33"/>
      <c r="B148" s="34"/>
      <c r="C148" s="35"/>
      <c r="D148" s="173" t="s">
        <v>133</v>
      </c>
      <c r="E148" s="35"/>
      <c r="F148" s="174" t="s">
        <v>241</v>
      </c>
      <c r="G148" s="35"/>
      <c r="H148" s="35"/>
      <c r="I148" s="175"/>
      <c r="J148" s="35"/>
      <c r="K148" s="35"/>
      <c r="L148" s="38"/>
      <c r="M148" s="176"/>
      <c r="N148" s="177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133</v>
      </c>
      <c r="AU148" s="16" t="s">
        <v>84</v>
      </c>
    </row>
    <row r="149" spans="1:65" s="2" customFormat="1" ht="16.5" customHeight="1">
      <c r="A149" s="33"/>
      <c r="B149" s="34"/>
      <c r="C149" s="160" t="s">
        <v>242</v>
      </c>
      <c r="D149" s="160" t="s">
        <v>127</v>
      </c>
      <c r="E149" s="161" t="s">
        <v>243</v>
      </c>
      <c r="F149" s="162" t="s">
        <v>244</v>
      </c>
      <c r="G149" s="163" t="s">
        <v>130</v>
      </c>
      <c r="H149" s="164">
        <v>2</v>
      </c>
      <c r="I149" s="165"/>
      <c r="J149" s="166">
        <f>ROUND(I149*H149,2)</f>
        <v>0</v>
      </c>
      <c r="K149" s="162" t="s">
        <v>131</v>
      </c>
      <c r="L149" s="38"/>
      <c r="M149" s="167" t="s">
        <v>19</v>
      </c>
      <c r="N149" s="168" t="s">
        <v>47</v>
      </c>
      <c r="O149" s="63"/>
      <c r="P149" s="169">
        <f>O149*H149</f>
        <v>0</v>
      </c>
      <c r="Q149" s="169">
        <v>0</v>
      </c>
      <c r="R149" s="169">
        <f>Q149*H149</f>
        <v>0</v>
      </c>
      <c r="S149" s="169">
        <v>0</v>
      </c>
      <c r="T149" s="17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71" t="s">
        <v>132</v>
      </c>
      <c r="AT149" s="171" t="s">
        <v>127</v>
      </c>
      <c r="AU149" s="171" t="s">
        <v>84</v>
      </c>
      <c r="AY149" s="16" t="s">
        <v>126</v>
      </c>
      <c r="BE149" s="172">
        <f>IF(N149="základní",J149,0)</f>
        <v>0</v>
      </c>
      <c r="BF149" s="172">
        <f>IF(N149="snížená",J149,0)</f>
        <v>0</v>
      </c>
      <c r="BG149" s="172">
        <f>IF(N149="zákl. přenesená",J149,0)</f>
        <v>0</v>
      </c>
      <c r="BH149" s="172">
        <f>IF(N149="sníž. přenesená",J149,0)</f>
        <v>0</v>
      </c>
      <c r="BI149" s="172">
        <f>IF(N149="nulová",J149,0)</f>
        <v>0</v>
      </c>
      <c r="BJ149" s="16" t="s">
        <v>84</v>
      </c>
      <c r="BK149" s="172">
        <f>ROUND(I149*H149,2)</f>
        <v>0</v>
      </c>
      <c r="BL149" s="16" t="s">
        <v>132</v>
      </c>
      <c r="BM149" s="171" t="s">
        <v>245</v>
      </c>
    </row>
    <row r="150" spans="1:65" s="2" customFormat="1" ht="25.75">
      <c r="A150" s="33"/>
      <c r="B150" s="34"/>
      <c r="C150" s="35"/>
      <c r="D150" s="173" t="s">
        <v>133</v>
      </c>
      <c r="E150" s="35"/>
      <c r="F150" s="174" t="s">
        <v>246</v>
      </c>
      <c r="G150" s="35"/>
      <c r="H150" s="35"/>
      <c r="I150" s="175"/>
      <c r="J150" s="35"/>
      <c r="K150" s="35"/>
      <c r="L150" s="38"/>
      <c r="M150" s="176"/>
      <c r="N150" s="177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133</v>
      </c>
      <c r="AU150" s="16" t="s">
        <v>84</v>
      </c>
    </row>
    <row r="151" spans="1:65" s="2" customFormat="1" ht="16.5" customHeight="1">
      <c r="A151" s="33"/>
      <c r="B151" s="34"/>
      <c r="C151" s="160" t="s">
        <v>188</v>
      </c>
      <c r="D151" s="160" t="s">
        <v>127</v>
      </c>
      <c r="E151" s="161" t="s">
        <v>247</v>
      </c>
      <c r="F151" s="162" t="s">
        <v>248</v>
      </c>
      <c r="G151" s="163" t="s">
        <v>130</v>
      </c>
      <c r="H151" s="164">
        <v>2</v>
      </c>
      <c r="I151" s="165"/>
      <c r="J151" s="166">
        <f>ROUND(I151*H151,2)</f>
        <v>0</v>
      </c>
      <c r="K151" s="162" t="s">
        <v>131</v>
      </c>
      <c r="L151" s="38"/>
      <c r="M151" s="167" t="s">
        <v>19</v>
      </c>
      <c r="N151" s="168" t="s">
        <v>47</v>
      </c>
      <c r="O151" s="63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71" t="s">
        <v>132</v>
      </c>
      <c r="AT151" s="171" t="s">
        <v>127</v>
      </c>
      <c r="AU151" s="171" t="s">
        <v>84</v>
      </c>
      <c r="AY151" s="16" t="s">
        <v>126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6" t="s">
        <v>84</v>
      </c>
      <c r="BK151" s="172">
        <f>ROUND(I151*H151,2)</f>
        <v>0</v>
      </c>
      <c r="BL151" s="16" t="s">
        <v>132</v>
      </c>
      <c r="BM151" s="171" t="s">
        <v>249</v>
      </c>
    </row>
    <row r="152" spans="1:65" s="2" customFormat="1" ht="17.149999999999999">
      <c r="A152" s="33"/>
      <c r="B152" s="34"/>
      <c r="C152" s="35"/>
      <c r="D152" s="173" t="s">
        <v>133</v>
      </c>
      <c r="E152" s="35"/>
      <c r="F152" s="174" t="s">
        <v>250</v>
      </c>
      <c r="G152" s="35"/>
      <c r="H152" s="35"/>
      <c r="I152" s="175"/>
      <c r="J152" s="35"/>
      <c r="K152" s="35"/>
      <c r="L152" s="38"/>
      <c r="M152" s="176"/>
      <c r="N152" s="177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133</v>
      </c>
      <c r="AU152" s="16" t="s">
        <v>84</v>
      </c>
    </row>
    <row r="153" spans="1:65" s="2" customFormat="1" ht="16.5" customHeight="1">
      <c r="A153" s="33"/>
      <c r="B153" s="34"/>
      <c r="C153" s="160" t="s">
        <v>251</v>
      </c>
      <c r="D153" s="160" t="s">
        <v>127</v>
      </c>
      <c r="E153" s="161" t="s">
        <v>252</v>
      </c>
      <c r="F153" s="162" t="s">
        <v>253</v>
      </c>
      <c r="G153" s="163" t="s">
        <v>130</v>
      </c>
      <c r="H153" s="164">
        <v>1</v>
      </c>
      <c r="I153" s="165"/>
      <c r="J153" s="166">
        <f>ROUND(I153*H153,2)</f>
        <v>0</v>
      </c>
      <c r="K153" s="162" t="s">
        <v>131</v>
      </c>
      <c r="L153" s="38"/>
      <c r="M153" s="167" t="s">
        <v>19</v>
      </c>
      <c r="N153" s="168" t="s">
        <v>47</v>
      </c>
      <c r="O153" s="63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71" t="s">
        <v>132</v>
      </c>
      <c r="AT153" s="171" t="s">
        <v>127</v>
      </c>
      <c r="AU153" s="171" t="s">
        <v>84</v>
      </c>
      <c r="AY153" s="16" t="s">
        <v>126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6" t="s">
        <v>84</v>
      </c>
      <c r="BK153" s="172">
        <f>ROUND(I153*H153,2)</f>
        <v>0</v>
      </c>
      <c r="BL153" s="16" t="s">
        <v>132</v>
      </c>
      <c r="BM153" s="171" t="s">
        <v>254</v>
      </c>
    </row>
    <row r="154" spans="1:65" s="2" customFormat="1" ht="42.9">
      <c r="A154" s="33"/>
      <c r="B154" s="34"/>
      <c r="C154" s="35"/>
      <c r="D154" s="173" t="s">
        <v>133</v>
      </c>
      <c r="E154" s="35"/>
      <c r="F154" s="174" t="s">
        <v>255</v>
      </c>
      <c r="G154" s="35"/>
      <c r="H154" s="35"/>
      <c r="I154" s="175"/>
      <c r="J154" s="35"/>
      <c r="K154" s="35"/>
      <c r="L154" s="38"/>
      <c r="M154" s="176"/>
      <c r="N154" s="177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133</v>
      </c>
      <c r="AU154" s="16" t="s">
        <v>84</v>
      </c>
    </row>
    <row r="155" spans="1:65" s="2" customFormat="1" ht="16.5" customHeight="1">
      <c r="A155" s="33"/>
      <c r="B155" s="34"/>
      <c r="C155" s="160" t="s">
        <v>192</v>
      </c>
      <c r="D155" s="160" t="s">
        <v>127</v>
      </c>
      <c r="E155" s="161" t="s">
        <v>256</v>
      </c>
      <c r="F155" s="162" t="s">
        <v>257</v>
      </c>
      <c r="G155" s="163" t="s">
        <v>130</v>
      </c>
      <c r="H155" s="164">
        <v>1</v>
      </c>
      <c r="I155" s="165"/>
      <c r="J155" s="166">
        <f>ROUND(I155*H155,2)</f>
        <v>0</v>
      </c>
      <c r="K155" s="162" t="s">
        <v>131</v>
      </c>
      <c r="L155" s="38"/>
      <c r="M155" s="167" t="s">
        <v>19</v>
      </c>
      <c r="N155" s="168" t="s">
        <v>47</v>
      </c>
      <c r="O155" s="63"/>
      <c r="P155" s="169">
        <f>O155*H155</f>
        <v>0</v>
      </c>
      <c r="Q155" s="169">
        <v>0</v>
      </c>
      <c r="R155" s="169">
        <f>Q155*H155</f>
        <v>0</v>
      </c>
      <c r="S155" s="169">
        <v>0</v>
      </c>
      <c r="T155" s="17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1" t="s">
        <v>132</v>
      </c>
      <c r="AT155" s="171" t="s">
        <v>127</v>
      </c>
      <c r="AU155" s="171" t="s">
        <v>84</v>
      </c>
      <c r="AY155" s="16" t="s">
        <v>126</v>
      </c>
      <c r="BE155" s="172">
        <f>IF(N155="základní",J155,0)</f>
        <v>0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6" t="s">
        <v>84</v>
      </c>
      <c r="BK155" s="172">
        <f>ROUND(I155*H155,2)</f>
        <v>0</v>
      </c>
      <c r="BL155" s="16" t="s">
        <v>132</v>
      </c>
      <c r="BM155" s="171" t="s">
        <v>258</v>
      </c>
    </row>
    <row r="156" spans="1:65" s="2" customFormat="1" ht="17.149999999999999">
      <c r="A156" s="33"/>
      <c r="B156" s="34"/>
      <c r="C156" s="35"/>
      <c r="D156" s="173" t="s">
        <v>133</v>
      </c>
      <c r="E156" s="35"/>
      <c r="F156" s="174" t="s">
        <v>259</v>
      </c>
      <c r="G156" s="35"/>
      <c r="H156" s="35"/>
      <c r="I156" s="175"/>
      <c r="J156" s="35"/>
      <c r="K156" s="35"/>
      <c r="L156" s="38"/>
      <c r="M156" s="176"/>
      <c r="N156" s="177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133</v>
      </c>
      <c r="AU156" s="16" t="s">
        <v>84</v>
      </c>
    </row>
    <row r="157" spans="1:65" s="2" customFormat="1" ht="16.5" customHeight="1">
      <c r="A157" s="33"/>
      <c r="B157" s="34"/>
      <c r="C157" s="160" t="s">
        <v>260</v>
      </c>
      <c r="D157" s="160" t="s">
        <v>127</v>
      </c>
      <c r="E157" s="161" t="s">
        <v>261</v>
      </c>
      <c r="F157" s="162" t="s">
        <v>262</v>
      </c>
      <c r="G157" s="163" t="s">
        <v>130</v>
      </c>
      <c r="H157" s="164">
        <v>1</v>
      </c>
      <c r="I157" s="165"/>
      <c r="J157" s="166">
        <f>ROUND(I157*H157,2)</f>
        <v>0</v>
      </c>
      <c r="K157" s="162" t="s">
        <v>131</v>
      </c>
      <c r="L157" s="38"/>
      <c r="M157" s="167" t="s">
        <v>19</v>
      </c>
      <c r="N157" s="168" t="s">
        <v>47</v>
      </c>
      <c r="O157" s="63"/>
      <c r="P157" s="169">
        <f>O157*H157</f>
        <v>0</v>
      </c>
      <c r="Q157" s="169">
        <v>0</v>
      </c>
      <c r="R157" s="169">
        <f>Q157*H157</f>
        <v>0</v>
      </c>
      <c r="S157" s="169">
        <v>0</v>
      </c>
      <c r="T157" s="17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71" t="s">
        <v>132</v>
      </c>
      <c r="AT157" s="171" t="s">
        <v>127</v>
      </c>
      <c r="AU157" s="171" t="s">
        <v>84</v>
      </c>
      <c r="AY157" s="16" t="s">
        <v>126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6" t="s">
        <v>84</v>
      </c>
      <c r="BK157" s="172">
        <f>ROUND(I157*H157,2)</f>
        <v>0</v>
      </c>
      <c r="BL157" s="16" t="s">
        <v>132</v>
      </c>
      <c r="BM157" s="171" t="s">
        <v>263</v>
      </c>
    </row>
    <row r="158" spans="1:65" s="2" customFormat="1" ht="77.150000000000006">
      <c r="A158" s="33"/>
      <c r="B158" s="34"/>
      <c r="C158" s="35"/>
      <c r="D158" s="173" t="s">
        <v>133</v>
      </c>
      <c r="E158" s="35"/>
      <c r="F158" s="174" t="s">
        <v>264</v>
      </c>
      <c r="G158" s="35"/>
      <c r="H158" s="35"/>
      <c r="I158" s="175"/>
      <c r="J158" s="35"/>
      <c r="K158" s="35"/>
      <c r="L158" s="38"/>
      <c r="M158" s="176"/>
      <c r="N158" s="177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133</v>
      </c>
      <c r="AU158" s="16" t="s">
        <v>84</v>
      </c>
    </row>
    <row r="159" spans="1:65" s="2" customFormat="1" ht="16.5" customHeight="1">
      <c r="A159" s="33"/>
      <c r="B159" s="34"/>
      <c r="C159" s="160" t="s">
        <v>196</v>
      </c>
      <c r="D159" s="160" t="s">
        <v>127</v>
      </c>
      <c r="E159" s="161" t="s">
        <v>265</v>
      </c>
      <c r="F159" s="162" t="s">
        <v>266</v>
      </c>
      <c r="G159" s="163" t="s">
        <v>130</v>
      </c>
      <c r="H159" s="164">
        <v>1</v>
      </c>
      <c r="I159" s="165"/>
      <c r="J159" s="166">
        <f>ROUND(I159*H159,2)</f>
        <v>0</v>
      </c>
      <c r="K159" s="162" t="s">
        <v>131</v>
      </c>
      <c r="L159" s="38"/>
      <c r="M159" s="167" t="s">
        <v>19</v>
      </c>
      <c r="N159" s="168" t="s">
        <v>47</v>
      </c>
      <c r="O159" s="63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1" t="s">
        <v>132</v>
      </c>
      <c r="AT159" s="171" t="s">
        <v>127</v>
      </c>
      <c r="AU159" s="171" t="s">
        <v>84</v>
      </c>
      <c r="AY159" s="16" t="s">
        <v>126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6" t="s">
        <v>84</v>
      </c>
      <c r="BK159" s="172">
        <f>ROUND(I159*H159,2)</f>
        <v>0</v>
      </c>
      <c r="BL159" s="16" t="s">
        <v>132</v>
      </c>
      <c r="BM159" s="171" t="s">
        <v>267</v>
      </c>
    </row>
    <row r="160" spans="1:65" s="2" customFormat="1" ht="17.149999999999999">
      <c r="A160" s="33"/>
      <c r="B160" s="34"/>
      <c r="C160" s="35"/>
      <c r="D160" s="173" t="s">
        <v>133</v>
      </c>
      <c r="E160" s="35"/>
      <c r="F160" s="174" t="s">
        <v>268</v>
      </c>
      <c r="G160" s="35"/>
      <c r="H160" s="35"/>
      <c r="I160" s="175"/>
      <c r="J160" s="35"/>
      <c r="K160" s="35"/>
      <c r="L160" s="38"/>
      <c r="M160" s="176"/>
      <c r="N160" s="177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133</v>
      </c>
      <c r="AU160" s="16" t="s">
        <v>84</v>
      </c>
    </row>
    <row r="161" spans="1:65" s="2" customFormat="1" ht="16.5" customHeight="1">
      <c r="A161" s="33"/>
      <c r="B161" s="34"/>
      <c r="C161" s="160" t="s">
        <v>269</v>
      </c>
      <c r="D161" s="160" t="s">
        <v>127</v>
      </c>
      <c r="E161" s="161" t="s">
        <v>270</v>
      </c>
      <c r="F161" s="162" t="s">
        <v>271</v>
      </c>
      <c r="G161" s="163" t="s">
        <v>130</v>
      </c>
      <c r="H161" s="164">
        <v>2</v>
      </c>
      <c r="I161" s="165"/>
      <c r="J161" s="166">
        <f>ROUND(I161*H161,2)</f>
        <v>0</v>
      </c>
      <c r="K161" s="162" t="s">
        <v>131</v>
      </c>
      <c r="L161" s="38"/>
      <c r="M161" s="167" t="s">
        <v>19</v>
      </c>
      <c r="N161" s="168" t="s">
        <v>47</v>
      </c>
      <c r="O161" s="63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1" t="s">
        <v>132</v>
      </c>
      <c r="AT161" s="171" t="s">
        <v>127</v>
      </c>
      <c r="AU161" s="171" t="s">
        <v>84</v>
      </c>
      <c r="AY161" s="16" t="s">
        <v>126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6" t="s">
        <v>84</v>
      </c>
      <c r="BK161" s="172">
        <f>ROUND(I161*H161,2)</f>
        <v>0</v>
      </c>
      <c r="BL161" s="16" t="s">
        <v>132</v>
      </c>
      <c r="BM161" s="171" t="s">
        <v>272</v>
      </c>
    </row>
    <row r="162" spans="1:65" s="2" customFormat="1" ht="17.149999999999999">
      <c r="A162" s="33"/>
      <c r="B162" s="34"/>
      <c r="C162" s="35"/>
      <c r="D162" s="173" t="s">
        <v>133</v>
      </c>
      <c r="E162" s="35"/>
      <c r="F162" s="174" t="s">
        <v>273</v>
      </c>
      <c r="G162" s="35"/>
      <c r="H162" s="35"/>
      <c r="I162" s="175"/>
      <c r="J162" s="35"/>
      <c r="K162" s="35"/>
      <c r="L162" s="38"/>
      <c r="M162" s="176"/>
      <c r="N162" s="177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133</v>
      </c>
      <c r="AU162" s="16" t="s">
        <v>84</v>
      </c>
    </row>
    <row r="163" spans="1:65" s="2" customFormat="1" ht="16.5" customHeight="1">
      <c r="A163" s="33"/>
      <c r="B163" s="34"/>
      <c r="C163" s="160" t="s">
        <v>201</v>
      </c>
      <c r="D163" s="160" t="s">
        <v>127</v>
      </c>
      <c r="E163" s="161" t="s">
        <v>274</v>
      </c>
      <c r="F163" s="162" t="s">
        <v>275</v>
      </c>
      <c r="G163" s="163" t="s">
        <v>130</v>
      </c>
      <c r="H163" s="164">
        <v>1</v>
      </c>
      <c r="I163" s="165"/>
      <c r="J163" s="166">
        <f>ROUND(I163*H163,2)</f>
        <v>0</v>
      </c>
      <c r="K163" s="162" t="s">
        <v>131</v>
      </c>
      <c r="L163" s="38"/>
      <c r="M163" s="167" t="s">
        <v>19</v>
      </c>
      <c r="N163" s="168" t="s">
        <v>47</v>
      </c>
      <c r="O163" s="63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71" t="s">
        <v>132</v>
      </c>
      <c r="AT163" s="171" t="s">
        <v>127</v>
      </c>
      <c r="AU163" s="171" t="s">
        <v>84</v>
      </c>
      <c r="AY163" s="16" t="s">
        <v>126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6" t="s">
        <v>84</v>
      </c>
      <c r="BK163" s="172">
        <f>ROUND(I163*H163,2)</f>
        <v>0</v>
      </c>
      <c r="BL163" s="16" t="s">
        <v>132</v>
      </c>
      <c r="BM163" s="171" t="s">
        <v>276</v>
      </c>
    </row>
    <row r="164" spans="1:65" s="2" customFormat="1" ht="25.75">
      <c r="A164" s="33"/>
      <c r="B164" s="34"/>
      <c r="C164" s="35"/>
      <c r="D164" s="173" t="s">
        <v>133</v>
      </c>
      <c r="E164" s="35"/>
      <c r="F164" s="174" t="s">
        <v>277</v>
      </c>
      <c r="G164" s="35"/>
      <c r="H164" s="35"/>
      <c r="I164" s="175"/>
      <c r="J164" s="35"/>
      <c r="K164" s="35"/>
      <c r="L164" s="38"/>
      <c r="M164" s="176"/>
      <c r="N164" s="177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133</v>
      </c>
      <c r="AU164" s="16" t="s">
        <v>84</v>
      </c>
    </row>
    <row r="165" spans="1:65" s="2" customFormat="1" ht="16.5" customHeight="1">
      <c r="A165" s="33"/>
      <c r="B165" s="34"/>
      <c r="C165" s="160" t="s">
        <v>278</v>
      </c>
      <c r="D165" s="160" t="s">
        <v>127</v>
      </c>
      <c r="E165" s="161" t="s">
        <v>279</v>
      </c>
      <c r="F165" s="162" t="s">
        <v>280</v>
      </c>
      <c r="G165" s="163" t="s">
        <v>130</v>
      </c>
      <c r="H165" s="164">
        <v>1</v>
      </c>
      <c r="I165" s="165"/>
      <c r="J165" s="166">
        <f>ROUND(I165*H165,2)</f>
        <v>0</v>
      </c>
      <c r="K165" s="162" t="s">
        <v>131</v>
      </c>
      <c r="L165" s="38"/>
      <c r="M165" s="167" t="s">
        <v>19</v>
      </c>
      <c r="N165" s="168" t="s">
        <v>47</v>
      </c>
      <c r="O165" s="63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71" t="s">
        <v>132</v>
      </c>
      <c r="AT165" s="171" t="s">
        <v>127</v>
      </c>
      <c r="AU165" s="171" t="s">
        <v>84</v>
      </c>
      <c r="AY165" s="16" t="s">
        <v>126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6" t="s">
        <v>84</v>
      </c>
      <c r="BK165" s="172">
        <f>ROUND(I165*H165,2)</f>
        <v>0</v>
      </c>
      <c r="BL165" s="16" t="s">
        <v>132</v>
      </c>
      <c r="BM165" s="171" t="s">
        <v>281</v>
      </c>
    </row>
    <row r="166" spans="1:65" s="2" customFormat="1" ht="42.9">
      <c r="A166" s="33"/>
      <c r="B166" s="34"/>
      <c r="C166" s="35"/>
      <c r="D166" s="173" t="s">
        <v>133</v>
      </c>
      <c r="E166" s="35"/>
      <c r="F166" s="174" t="s">
        <v>282</v>
      </c>
      <c r="G166" s="35"/>
      <c r="H166" s="35"/>
      <c r="I166" s="175"/>
      <c r="J166" s="35"/>
      <c r="K166" s="35"/>
      <c r="L166" s="38"/>
      <c r="M166" s="176"/>
      <c r="N166" s="177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133</v>
      </c>
      <c r="AU166" s="16" t="s">
        <v>84</v>
      </c>
    </row>
    <row r="167" spans="1:65" s="2" customFormat="1" ht="16.5" customHeight="1">
      <c r="A167" s="33"/>
      <c r="B167" s="34"/>
      <c r="C167" s="160" t="s">
        <v>205</v>
      </c>
      <c r="D167" s="160" t="s">
        <v>127</v>
      </c>
      <c r="E167" s="161" t="s">
        <v>283</v>
      </c>
      <c r="F167" s="162" t="s">
        <v>284</v>
      </c>
      <c r="G167" s="163" t="s">
        <v>130</v>
      </c>
      <c r="H167" s="164">
        <v>1</v>
      </c>
      <c r="I167" s="165"/>
      <c r="J167" s="166">
        <f>ROUND(I167*H167,2)</f>
        <v>0</v>
      </c>
      <c r="K167" s="162" t="s">
        <v>131</v>
      </c>
      <c r="L167" s="38"/>
      <c r="M167" s="167" t="s">
        <v>19</v>
      </c>
      <c r="N167" s="168" t="s">
        <v>47</v>
      </c>
      <c r="O167" s="63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71" t="s">
        <v>132</v>
      </c>
      <c r="AT167" s="171" t="s">
        <v>127</v>
      </c>
      <c r="AU167" s="171" t="s">
        <v>84</v>
      </c>
      <c r="AY167" s="16" t="s">
        <v>126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6" t="s">
        <v>84</v>
      </c>
      <c r="BK167" s="172">
        <f>ROUND(I167*H167,2)</f>
        <v>0</v>
      </c>
      <c r="BL167" s="16" t="s">
        <v>132</v>
      </c>
      <c r="BM167" s="171" t="s">
        <v>285</v>
      </c>
    </row>
    <row r="168" spans="1:65" s="2" customFormat="1" ht="34.299999999999997">
      <c r="A168" s="33"/>
      <c r="B168" s="34"/>
      <c r="C168" s="35"/>
      <c r="D168" s="173" t="s">
        <v>133</v>
      </c>
      <c r="E168" s="35"/>
      <c r="F168" s="174" t="s">
        <v>286</v>
      </c>
      <c r="G168" s="35"/>
      <c r="H168" s="35"/>
      <c r="I168" s="175"/>
      <c r="J168" s="35"/>
      <c r="K168" s="35"/>
      <c r="L168" s="38"/>
      <c r="M168" s="176"/>
      <c r="N168" s="177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133</v>
      </c>
      <c r="AU168" s="16" t="s">
        <v>84</v>
      </c>
    </row>
    <row r="169" spans="1:65" s="2" customFormat="1" ht="16.5" customHeight="1">
      <c r="A169" s="33"/>
      <c r="B169" s="34"/>
      <c r="C169" s="160" t="s">
        <v>287</v>
      </c>
      <c r="D169" s="160" t="s">
        <v>127</v>
      </c>
      <c r="E169" s="161" t="s">
        <v>288</v>
      </c>
      <c r="F169" s="162" t="s">
        <v>289</v>
      </c>
      <c r="G169" s="163" t="s">
        <v>290</v>
      </c>
      <c r="H169" s="164">
        <v>0</v>
      </c>
      <c r="I169" s="165"/>
      <c r="J169" s="166">
        <f>ROUND(I169*H169,2)</f>
        <v>0</v>
      </c>
      <c r="K169" s="162" t="s">
        <v>131</v>
      </c>
      <c r="L169" s="38"/>
      <c r="M169" s="167" t="s">
        <v>19</v>
      </c>
      <c r="N169" s="168" t="s">
        <v>47</v>
      </c>
      <c r="O169" s="63"/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71" t="s">
        <v>132</v>
      </c>
      <c r="AT169" s="171" t="s">
        <v>127</v>
      </c>
      <c r="AU169" s="171" t="s">
        <v>84</v>
      </c>
      <c r="AY169" s="16" t="s">
        <v>126</v>
      </c>
      <c r="BE169" s="172">
        <f>IF(N169="základní",J169,0)</f>
        <v>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6" t="s">
        <v>84</v>
      </c>
      <c r="BK169" s="172">
        <f>ROUND(I169*H169,2)</f>
        <v>0</v>
      </c>
      <c r="BL169" s="16" t="s">
        <v>132</v>
      </c>
      <c r="BM169" s="171" t="s">
        <v>291</v>
      </c>
    </row>
    <row r="170" spans="1:65" s="2" customFormat="1" ht="34.299999999999997">
      <c r="A170" s="33"/>
      <c r="B170" s="34"/>
      <c r="C170" s="35"/>
      <c r="D170" s="173" t="s">
        <v>133</v>
      </c>
      <c r="E170" s="35"/>
      <c r="F170" s="174" t="s">
        <v>292</v>
      </c>
      <c r="G170" s="35"/>
      <c r="H170" s="35"/>
      <c r="I170" s="175"/>
      <c r="J170" s="35"/>
      <c r="K170" s="35"/>
      <c r="L170" s="38"/>
      <c r="M170" s="176"/>
      <c r="N170" s="177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133</v>
      </c>
      <c r="AU170" s="16" t="s">
        <v>84</v>
      </c>
    </row>
    <row r="171" spans="1:65" s="12" customFormat="1">
      <c r="B171" s="178"/>
      <c r="C171" s="179"/>
      <c r="D171" s="173" t="s">
        <v>293</v>
      </c>
      <c r="E171" s="179"/>
      <c r="F171" s="180" t="s">
        <v>294</v>
      </c>
      <c r="G171" s="179"/>
      <c r="H171" s="181">
        <v>0</v>
      </c>
      <c r="I171" s="182"/>
      <c r="J171" s="179"/>
      <c r="K171" s="179"/>
      <c r="L171" s="183"/>
      <c r="M171" s="184"/>
      <c r="N171" s="185"/>
      <c r="O171" s="185"/>
      <c r="P171" s="185"/>
      <c r="Q171" s="185"/>
      <c r="R171" s="185"/>
      <c r="S171" s="185"/>
      <c r="T171" s="186"/>
      <c r="AT171" s="187" t="s">
        <v>293</v>
      </c>
      <c r="AU171" s="187" t="s">
        <v>84</v>
      </c>
      <c r="AV171" s="12" t="s">
        <v>86</v>
      </c>
      <c r="AW171" s="12" t="s">
        <v>4</v>
      </c>
      <c r="AX171" s="12" t="s">
        <v>84</v>
      </c>
      <c r="AY171" s="187" t="s">
        <v>126</v>
      </c>
    </row>
    <row r="172" spans="1:65" s="2" customFormat="1" ht="16.5" customHeight="1">
      <c r="A172" s="33"/>
      <c r="B172" s="34"/>
      <c r="C172" s="160" t="s">
        <v>210</v>
      </c>
      <c r="D172" s="160" t="s">
        <v>127</v>
      </c>
      <c r="E172" s="161" t="s">
        <v>295</v>
      </c>
      <c r="F172" s="162" t="s">
        <v>296</v>
      </c>
      <c r="G172" s="163" t="s">
        <v>290</v>
      </c>
      <c r="H172" s="164">
        <v>0</v>
      </c>
      <c r="I172" s="165"/>
      <c r="J172" s="166">
        <f>ROUND(I172*H172,2)</f>
        <v>0</v>
      </c>
      <c r="K172" s="162" t="s">
        <v>131</v>
      </c>
      <c r="L172" s="38"/>
      <c r="M172" s="167" t="s">
        <v>19</v>
      </c>
      <c r="N172" s="168" t="s">
        <v>47</v>
      </c>
      <c r="O172" s="63"/>
      <c r="P172" s="169">
        <f>O172*H172</f>
        <v>0</v>
      </c>
      <c r="Q172" s="169">
        <v>0</v>
      </c>
      <c r="R172" s="169">
        <f>Q172*H172</f>
        <v>0</v>
      </c>
      <c r="S172" s="169">
        <v>0</v>
      </c>
      <c r="T172" s="17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71" t="s">
        <v>132</v>
      </c>
      <c r="AT172" s="171" t="s">
        <v>127</v>
      </c>
      <c r="AU172" s="171" t="s">
        <v>84</v>
      </c>
      <c r="AY172" s="16" t="s">
        <v>126</v>
      </c>
      <c r="BE172" s="172">
        <f>IF(N172="základní",J172,0)</f>
        <v>0</v>
      </c>
      <c r="BF172" s="172">
        <f>IF(N172="snížená",J172,0)</f>
        <v>0</v>
      </c>
      <c r="BG172" s="172">
        <f>IF(N172="zákl. přenesená",J172,0)</f>
        <v>0</v>
      </c>
      <c r="BH172" s="172">
        <f>IF(N172="sníž. přenesená",J172,0)</f>
        <v>0</v>
      </c>
      <c r="BI172" s="172">
        <f>IF(N172="nulová",J172,0)</f>
        <v>0</v>
      </c>
      <c r="BJ172" s="16" t="s">
        <v>84</v>
      </c>
      <c r="BK172" s="172">
        <f>ROUND(I172*H172,2)</f>
        <v>0</v>
      </c>
      <c r="BL172" s="16" t="s">
        <v>132</v>
      </c>
      <c r="BM172" s="171" t="s">
        <v>297</v>
      </c>
    </row>
    <row r="173" spans="1:65" s="2" customFormat="1" ht="34.299999999999997">
      <c r="A173" s="33"/>
      <c r="B173" s="34"/>
      <c r="C173" s="35"/>
      <c r="D173" s="173" t="s">
        <v>133</v>
      </c>
      <c r="E173" s="35"/>
      <c r="F173" s="174" t="s">
        <v>298</v>
      </c>
      <c r="G173" s="35"/>
      <c r="H173" s="35"/>
      <c r="I173" s="175"/>
      <c r="J173" s="35"/>
      <c r="K173" s="35"/>
      <c r="L173" s="38"/>
      <c r="M173" s="176"/>
      <c r="N173" s="177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133</v>
      </c>
      <c r="AU173" s="16" t="s">
        <v>84</v>
      </c>
    </row>
    <row r="174" spans="1:65" s="12" customFormat="1">
      <c r="B174" s="178"/>
      <c r="C174" s="179"/>
      <c r="D174" s="173" t="s">
        <v>293</v>
      </c>
      <c r="E174" s="179"/>
      <c r="F174" s="180" t="s">
        <v>299</v>
      </c>
      <c r="G174" s="179"/>
      <c r="H174" s="181">
        <v>0</v>
      </c>
      <c r="I174" s="182"/>
      <c r="J174" s="179"/>
      <c r="K174" s="179"/>
      <c r="L174" s="183"/>
      <c r="M174" s="184"/>
      <c r="N174" s="185"/>
      <c r="O174" s="185"/>
      <c r="P174" s="185"/>
      <c r="Q174" s="185"/>
      <c r="R174" s="185"/>
      <c r="S174" s="185"/>
      <c r="T174" s="186"/>
      <c r="AT174" s="187" t="s">
        <v>293</v>
      </c>
      <c r="AU174" s="187" t="s">
        <v>84</v>
      </c>
      <c r="AV174" s="12" t="s">
        <v>86</v>
      </c>
      <c r="AW174" s="12" t="s">
        <v>4</v>
      </c>
      <c r="AX174" s="12" t="s">
        <v>84</v>
      </c>
      <c r="AY174" s="187" t="s">
        <v>126</v>
      </c>
    </row>
    <row r="175" spans="1:65" s="2" customFormat="1" ht="16.5" customHeight="1">
      <c r="A175" s="33"/>
      <c r="B175" s="34"/>
      <c r="C175" s="160" t="s">
        <v>300</v>
      </c>
      <c r="D175" s="160" t="s">
        <v>127</v>
      </c>
      <c r="E175" s="161" t="s">
        <v>301</v>
      </c>
      <c r="F175" s="162" t="s">
        <v>302</v>
      </c>
      <c r="G175" s="163" t="s">
        <v>303</v>
      </c>
      <c r="H175" s="164">
        <v>1</v>
      </c>
      <c r="I175" s="165"/>
      <c r="J175" s="166">
        <f>ROUND(I175*H175,2)</f>
        <v>0</v>
      </c>
      <c r="K175" s="162" t="s">
        <v>131</v>
      </c>
      <c r="L175" s="38"/>
      <c r="M175" s="167" t="s">
        <v>19</v>
      </c>
      <c r="N175" s="168" t="s">
        <v>47</v>
      </c>
      <c r="O175" s="63"/>
      <c r="P175" s="169">
        <f>O175*H175</f>
        <v>0</v>
      </c>
      <c r="Q175" s="169">
        <v>0</v>
      </c>
      <c r="R175" s="169">
        <f>Q175*H175</f>
        <v>0</v>
      </c>
      <c r="S175" s="169">
        <v>0</v>
      </c>
      <c r="T175" s="17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71" t="s">
        <v>132</v>
      </c>
      <c r="AT175" s="171" t="s">
        <v>127</v>
      </c>
      <c r="AU175" s="171" t="s">
        <v>84</v>
      </c>
      <c r="AY175" s="16" t="s">
        <v>126</v>
      </c>
      <c r="BE175" s="172">
        <f>IF(N175="základní",J175,0)</f>
        <v>0</v>
      </c>
      <c r="BF175" s="172">
        <f>IF(N175="snížená",J175,0)</f>
        <v>0</v>
      </c>
      <c r="BG175" s="172">
        <f>IF(N175="zákl. přenesená",J175,0)</f>
        <v>0</v>
      </c>
      <c r="BH175" s="172">
        <f>IF(N175="sníž. přenesená",J175,0)</f>
        <v>0</v>
      </c>
      <c r="BI175" s="172">
        <f>IF(N175="nulová",J175,0)</f>
        <v>0</v>
      </c>
      <c r="BJ175" s="16" t="s">
        <v>84</v>
      </c>
      <c r="BK175" s="172">
        <f>ROUND(I175*H175,2)</f>
        <v>0</v>
      </c>
      <c r="BL175" s="16" t="s">
        <v>132</v>
      </c>
      <c r="BM175" s="171" t="s">
        <v>304</v>
      </c>
    </row>
    <row r="176" spans="1:65" s="2" customFormat="1" ht="17.149999999999999">
      <c r="A176" s="33"/>
      <c r="B176" s="34"/>
      <c r="C176" s="35"/>
      <c r="D176" s="173" t="s">
        <v>133</v>
      </c>
      <c r="E176" s="35"/>
      <c r="F176" s="174" t="s">
        <v>305</v>
      </c>
      <c r="G176" s="35"/>
      <c r="H176" s="35"/>
      <c r="I176" s="175"/>
      <c r="J176" s="35"/>
      <c r="K176" s="35"/>
      <c r="L176" s="38"/>
      <c r="M176" s="176"/>
      <c r="N176" s="177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133</v>
      </c>
      <c r="AU176" s="16" t="s">
        <v>84</v>
      </c>
    </row>
    <row r="177" spans="1:65" s="2" customFormat="1" ht="16.5" customHeight="1">
      <c r="A177" s="33"/>
      <c r="B177" s="34"/>
      <c r="C177" s="160" t="s">
        <v>214</v>
      </c>
      <c r="D177" s="160" t="s">
        <v>127</v>
      </c>
      <c r="E177" s="161" t="s">
        <v>306</v>
      </c>
      <c r="F177" s="162" t="s">
        <v>307</v>
      </c>
      <c r="G177" s="163" t="s">
        <v>290</v>
      </c>
      <c r="H177" s="164">
        <v>0</v>
      </c>
      <c r="I177" s="165"/>
      <c r="J177" s="166">
        <f>ROUND(I177*H177,2)</f>
        <v>0</v>
      </c>
      <c r="K177" s="162" t="s">
        <v>131</v>
      </c>
      <c r="L177" s="38"/>
      <c r="M177" s="167" t="s">
        <v>19</v>
      </c>
      <c r="N177" s="168" t="s">
        <v>47</v>
      </c>
      <c r="O177" s="63"/>
      <c r="P177" s="169">
        <f>O177*H177</f>
        <v>0</v>
      </c>
      <c r="Q177" s="169">
        <v>0</v>
      </c>
      <c r="R177" s="169">
        <f>Q177*H177</f>
        <v>0</v>
      </c>
      <c r="S177" s="169">
        <v>0</v>
      </c>
      <c r="T177" s="17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71" t="s">
        <v>132</v>
      </c>
      <c r="AT177" s="171" t="s">
        <v>127</v>
      </c>
      <c r="AU177" s="171" t="s">
        <v>84</v>
      </c>
      <c r="AY177" s="16" t="s">
        <v>126</v>
      </c>
      <c r="BE177" s="172">
        <f>IF(N177="základní",J177,0)</f>
        <v>0</v>
      </c>
      <c r="BF177" s="172">
        <f>IF(N177="snížená",J177,0)</f>
        <v>0</v>
      </c>
      <c r="BG177" s="172">
        <f>IF(N177="zákl. přenesená",J177,0)</f>
        <v>0</v>
      </c>
      <c r="BH177" s="172">
        <f>IF(N177="sníž. přenesená",J177,0)</f>
        <v>0</v>
      </c>
      <c r="BI177" s="172">
        <f>IF(N177="nulová",J177,0)</f>
        <v>0</v>
      </c>
      <c r="BJ177" s="16" t="s">
        <v>84</v>
      </c>
      <c r="BK177" s="172">
        <f>ROUND(I177*H177,2)</f>
        <v>0</v>
      </c>
      <c r="BL177" s="16" t="s">
        <v>132</v>
      </c>
      <c r="BM177" s="171" t="s">
        <v>308</v>
      </c>
    </row>
    <row r="178" spans="1:65" s="2" customFormat="1" ht="34.299999999999997">
      <c r="A178" s="33"/>
      <c r="B178" s="34"/>
      <c r="C178" s="35"/>
      <c r="D178" s="173" t="s">
        <v>133</v>
      </c>
      <c r="E178" s="35"/>
      <c r="F178" s="174" t="s">
        <v>309</v>
      </c>
      <c r="G178" s="35"/>
      <c r="H178" s="35"/>
      <c r="I178" s="175"/>
      <c r="J178" s="35"/>
      <c r="K178" s="35"/>
      <c r="L178" s="38"/>
      <c r="M178" s="176"/>
      <c r="N178" s="177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133</v>
      </c>
      <c r="AU178" s="16" t="s">
        <v>84</v>
      </c>
    </row>
    <row r="179" spans="1:65" s="12" customFormat="1">
      <c r="B179" s="178"/>
      <c r="C179" s="179"/>
      <c r="D179" s="173" t="s">
        <v>293</v>
      </c>
      <c r="E179" s="179"/>
      <c r="F179" s="180" t="s">
        <v>310</v>
      </c>
      <c r="G179" s="179"/>
      <c r="H179" s="181">
        <v>0</v>
      </c>
      <c r="I179" s="182"/>
      <c r="J179" s="179"/>
      <c r="K179" s="179"/>
      <c r="L179" s="183"/>
      <c r="M179" s="184"/>
      <c r="N179" s="185"/>
      <c r="O179" s="185"/>
      <c r="P179" s="185"/>
      <c r="Q179" s="185"/>
      <c r="R179" s="185"/>
      <c r="S179" s="185"/>
      <c r="T179" s="186"/>
      <c r="AT179" s="187" t="s">
        <v>293</v>
      </c>
      <c r="AU179" s="187" t="s">
        <v>84</v>
      </c>
      <c r="AV179" s="12" t="s">
        <v>86</v>
      </c>
      <c r="AW179" s="12" t="s">
        <v>4</v>
      </c>
      <c r="AX179" s="12" t="s">
        <v>84</v>
      </c>
      <c r="AY179" s="187" t="s">
        <v>126</v>
      </c>
    </row>
    <row r="180" spans="1:65" s="2" customFormat="1" ht="16.5" customHeight="1">
      <c r="A180" s="33"/>
      <c r="B180" s="34"/>
      <c r="C180" s="160" t="s">
        <v>311</v>
      </c>
      <c r="D180" s="160" t="s">
        <v>127</v>
      </c>
      <c r="E180" s="161" t="s">
        <v>312</v>
      </c>
      <c r="F180" s="162" t="s">
        <v>313</v>
      </c>
      <c r="G180" s="163" t="s">
        <v>290</v>
      </c>
      <c r="H180" s="164">
        <v>0</v>
      </c>
      <c r="I180" s="165"/>
      <c r="J180" s="166">
        <f>ROUND(I180*H180,2)</f>
        <v>0</v>
      </c>
      <c r="K180" s="162" t="s">
        <v>131</v>
      </c>
      <c r="L180" s="38"/>
      <c r="M180" s="167" t="s">
        <v>19</v>
      </c>
      <c r="N180" s="168" t="s">
        <v>47</v>
      </c>
      <c r="O180" s="63"/>
      <c r="P180" s="169">
        <f>O180*H180</f>
        <v>0</v>
      </c>
      <c r="Q180" s="169">
        <v>0</v>
      </c>
      <c r="R180" s="169">
        <f>Q180*H180</f>
        <v>0</v>
      </c>
      <c r="S180" s="169">
        <v>0</v>
      </c>
      <c r="T180" s="17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71" t="s">
        <v>132</v>
      </c>
      <c r="AT180" s="171" t="s">
        <v>127</v>
      </c>
      <c r="AU180" s="171" t="s">
        <v>84</v>
      </c>
      <c r="AY180" s="16" t="s">
        <v>126</v>
      </c>
      <c r="BE180" s="172">
        <f>IF(N180="základní",J180,0)</f>
        <v>0</v>
      </c>
      <c r="BF180" s="172">
        <f>IF(N180="snížená",J180,0)</f>
        <v>0</v>
      </c>
      <c r="BG180" s="172">
        <f>IF(N180="zákl. přenesená",J180,0)</f>
        <v>0</v>
      </c>
      <c r="BH180" s="172">
        <f>IF(N180="sníž. přenesená",J180,0)</f>
        <v>0</v>
      </c>
      <c r="BI180" s="172">
        <f>IF(N180="nulová",J180,0)</f>
        <v>0</v>
      </c>
      <c r="BJ180" s="16" t="s">
        <v>84</v>
      </c>
      <c r="BK180" s="172">
        <f>ROUND(I180*H180,2)</f>
        <v>0</v>
      </c>
      <c r="BL180" s="16" t="s">
        <v>132</v>
      </c>
      <c r="BM180" s="171" t="s">
        <v>314</v>
      </c>
    </row>
    <row r="181" spans="1:65" s="2" customFormat="1" ht="34.299999999999997">
      <c r="A181" s="33"/>
      <c r="B181" s="34"/>
      <c r="C181" s="35"/>
      <c r="D181" s="173" t="s">
        <v>133</v>
      </c>
      <c r="E181" s="35"/>
      <c r="F181" s="174" t="s">
        <v>315</v>
      </c>
      <c r="G181" s="35"/>
      <c r="H181" s="35"/>
      <c r="I181" s="175"/>
      <c r="J181" s="35"/>
      <c r="K181" s="35"/>
      <c r="L181" s="38"/>
      <c r="M181" s="176"/>
      <c r="N181" s="177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133</v>
      </c>
      <c r="AU181" s="16" t="s">
        <v>84</v>
      </c>
    </row>
    <row r="182" spans="1:65" s="12" customFormat="1">
      <c r="B182" s="178"/>
      <c r="C182" s="179"/>
      <c r="D182" s="173" t="s">
        <v>293</v>
      </c>
      <c r="E182" s="179"/>
      <c r="F182" s="180" t="s">
        <v>299</v>
      </c>
      <c r="G182" s="179"/>
      <c r="H182" s="181">
        <v>0</v>
      </c>
      <c r="I182" s="182"/>
      <c r="J182" s="179"/>
      <c r="K182" s="179"/>
      <c r="L182" s="183"/>
      <c r="M182" s="184"/>
      <c r="N182" s="185"/>
      <c r="O182" s="185"/>
      <c r="P182" s="185"/>
      <c r="Q182" s="185"/>
      <c r="R182" s="185"/>
      <c r="S182" s="185"/>
      <c r="T182" s="186"/>
      <c r="AT182" s="187" t="s">
        <v>293</v>
      </c>
      <c r="AU182" s="187" t="s">
        <v>84</v>
      </c>
      <c r="AV182" s="12" t="s">
        <v>86</v>
      </c>
      <c r="AW182" s="12" t="s">
        <v>4</v>
      </c>
      <c r="AX182" s="12" t="s">
        <v>84</v>
      </c>
      <c r="AY182" s="187" t="s">
        <v>126</v>
      </c>
    </row>
    <row r="183" spans="1:65" s="2" customFormat="1" ht="16.5" customHeight="1">
      <c r="A183" s="33"/>
      <c r="B183" s="34"/>
      <c r="C183" s="160" t="s">
        <v>218</v>
      </c>
      <c r="D183" s="160" t="s">
        <v>127</v>
      </c>
      <c r="E183" s="161" t="s">
        <v>316</v>
      </c>
      <c r="F183" s="162" t="s">
        <v>317</v>
      </c>
      <c r="G183" s="163" t="s">
        <v>318</v>
      </c>
      <c r="H183" s="164">
        <v>2</v>
      </c>
      <c r="I183" s="165"/>
      <c r="J183" s="166">
        <f>ROUND(I183*H183,2)</f>
        <v>0</v>
      </c>
      <c r="K183" s="162" t="s">
        <v>131</v>
      </c>
      <c r="L183" s="38"/>
      <c r="M183" s="167" t="s">
        <v>19</v>
      </c>
      <c r="N183" s="168" t="s">
        <v>47</v>
      </c>
      <c r="O183" s="63"/>
      <c r="P183" s="169">
        <f>O183*H183</f>
        <v>0</v>
      </c>
      <c r="Q183" s="169">
        <v>0</v>
      </c>
      <c r="R183" s="169">
        <f>Q183*H183</f>
        <v>0</v>
      </c>
      <c r="S183" s="169">
        <v>0</v>
      </c>
      <c r="T183" s="17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1" t="s">
        <v>132</v>
      </c>
      <c r="AT183" s="171" t="s">
        <v>127</v>
      </c>
      <c r="AU183" s="171" t="s">
        <v>84</v>
      </c>
      <c r="AY183" s="16" t="s">
        <v>126</v>
      </c>
      <c r="BE183" s="172">
        <f>IF(N183="základní",J183,0)</f>
        <v>0</v>
      </c>
      <c r="BF183" s="172">
        <f>IF(N183="snížená",J183,0)</f>
        <v>0</v>
      </c>
      <c r="BG183" s="172">
        <f>IF(N183="zákl. přenesená",J183,0)</f>
        <v>0</v>
      </c>
      <c r="BH183" s="172">
        <f>IF(N183="sníž. přenesená",J183,0)</f>
        <v>0</v>
      </c>
      <c r="BI183" s="172">
        <f>IF(N183="nulová",J183,0)</f>
        <v>0</v>
      </c>
      <c r="BJ183" s="16" t="s">
        <v>84</v>
      </c>
      <c r="BK183" s="172">
        <f>ROUND(I183*H183,2)</f>
        <v>0</v>
      </c>
      <c r="BL183" s="16" t="s">
        <v>132</v>
      </c>
      <c r="BM183" s="171" t="s">
        <v>319</v>
      </c>
    </row>
    <row r="184" spans="1:65" s="2" customFormat="1" ht="17.149999999999999">
      <c r="A184" s="33"/>
      <c r="B184" s="34"/>
      <c r="C184" s="35"/>
      <c r="D184" s="173" t="s">
        <v>133</v>
      </c>
      <c r="E184" s="35"/>
      <c r="F184" s="174" t="s">
        <v>320</v>
      </c>
      <c r="G184" s="35"/>
      <c r="H184" s="35"/>
      <c r="I184" s="175"/>
      <c r="J184" s="35"/>
      <c r="K184" s="35"/>
      <c r="L184" s="38"/>
      <c r="M184" s="176"/>
      <c r="N184" s="177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133</v>
      </c>
      <c r="AU184" s="16" t="s">
        <v>84</v>
      </c>
    </row>
    <row r="185" spans="1:65" s="2" customFormat="1" ht="16.5" customHeight="1">
      <c r="A185" s="33"/>
      <c r="B185" s="34"/>
      <c r="C185" s="160" t="s">
        <v>321</v>
      </c>
      <c r="D185" s="160" t="s">
        <v>127</v>
      </c>
      <c r="E185" s="161" t="s">
        <v>322</v>
      </c>
      <c r="F185" s="162" t="s">
        <v>323</v>
      </c>
      <c r="G185" s="163" t="s">
        <v>303</v>
      </c>
      <c r="H185" s="164">
        <v>1</v>
      </c>
      <c r="I185" s="165"/>
      <c r="J185" s="166">
        <f>ROUND(I185*H185,2)</f>
        <v>0</v>
      </c>
      <c r="K185" s="162" t="s">
        <v>131</v>
      </c>
      <c r="L185" s="38"/>
      <c r="M185" s="167" t="s">
        <v>19</v>
      </c>
      <c r="N185" s="168" t="s">
        <v>47</v>
      </c>
      <c r="O185" s="63"/>
      <c r="P185" s="169">
        <f>O185*H185</f>
        <v>0</v>
      </c>
      <c r="Q185" s="169">
        <v>0</v>
      </c>
      <c r="R185" s="169">
        <f>Q185*H185</f>
        <v>0</v>
      </c>
      <c r="S185" s="169">
        <v>0</v>
      </c>
      <c r="T185" s="17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71" t="s">
        <v>132</v>
      </c>
      <c r="AT185" s="171" t="s">
        <v>127</v>
      </c>
      <c r="AU185" s="171" t="s">
        <v>84</v>
      </c>
      <c r="AY185" s="16" t="s">
        <v>126</v>
      </c>
      <c r="BE185" s="172">
        <f>IF(N185="základní",J185,0)</f>
        <v>0</v>
      </c>
      <c r="BF185" s="172">
        <f>IF(N185="snížená",J185,0)</f>
        <v>0</v>
      </c>
      <c r="BG185" s="172">
        <f>IF(N185="zákl. přenesená",J185,0)</f>
        <v>0</v>
      </c>
      <c r="BH185" s="172">
        <f>IF(N185="sníž. přenesená",J185,0)</f>
        <v>0</v>
      </c>
      <c r="BI185" s="172">
        <f>IF(N185="nulová",J185,0)</f>
        <v>0</v>
      </c>
      <c r="BJ185" s="16" t="s">
        <v>84</v>
      </c>
      <c r="BK185" s="172">
        <f>ROUND(I185*H185,2)</f>
        <v>0</v>
      </c>
      <c r="BL185" s="16" t="s">
        <v>132</v>
      </c>
      <c r="BM185" s="171" t="s">
        <v>324</v>
      </c>
    </row>
    <row r="186" spans="1:65" s="2" customFormat="1" ht="17.149999999999999">
      <c r="A186" s="33"/>
      <c r="B186" s="34"/>
      <c r="C186" s="35"/>
      <c r="D186" s="173" t="s">
        <v>133</v>
      </c>
      <c r="E186" s="35"/>
      <c r="F186" s="174" t="s">
        <v>325</v>
      </c>
      <c r="G186" s="35"/>
      <c r="H186" s="35"/>
      <c r="I186" s="175"/>
      <c r="J186" s="35"/>
      <c r="K186" s="35"/>
      <c r="L186" s="38"/>
      <c r="M186" s="176"/>
      <c r="N186" s="177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133</v>
      </c>
      <c r="AU186" s="16" t="s">
        <v>84</v>
      </c>
    </row>
    <row r="187" spans="1:65" s="11" customFormat="1" ht="25.95" customHeight="1">
      <c r="B187" s="146"/>
      <c r="C187" s="147"/>
      <c r="D187" s="148" t="s">
        <v>75</v>
      </c>
      <c r="E187" s="149" t="s">
        <v>326</v>
      </c>
      <c r="F187" s="149" t="s">
        <v>327</v>
      </c>
      <c r="G187" s="147"/>
      <c r="H187" s="147"/>
      <c r="I187" s="150"/>
      <c r="J187" s="151">
        <f>BK187</f>
        <v>0</v>
      </c>
      <c r="K187" s="147"/>
      <c r="L187" s="152"/>
      <c r="M187" s="153"/>
      <c r="N187" s="154"/>
      <c r="O187" s="154"/>
      <c r="P187" s="155">
        <f>SUM(P188:P259)</f>
        <v>0</v>
      </c>
      <c r="Q187" s="154"/>
      <c r="R187" s="155">
        <f>SUM(R188:R259)</f>
        <v>0</v>
      </c>
      <c r="S187" s="154"/>
      <c r="T187" s="156">
        <f>SUM(T188:T259)</f>
        <v>0</v>
      </c>
      <c r="AR187" s="157" t="s">
        <v>84</v>
      </c>
      <c r="AT187" s="158" t="s">
        <v>75</v>
      </c>
      <c r="AU187" s="158" t="s">
        <v>76</v>
      </c>
      <c r="AY187" s="157" t="s">
        <v>126</v>
      </c>
      <c r="BK187" s="159">
        <f>SUM(BK188:BK259)</f>
        <v>0</v>
      </c>
    </row>
    <row r="188" spans="1:65" s="2" customFormat="1" ht="16.5" customHeight="1">
      <c r="A188" s="33"/>
      <c r="B188" s="34"/>
      <c r="C188" s="160" t="s">
        <v>222</v>
      </c>
      <c r="D188" s="160" t="s">
        <v>127</v>
      </c>
      <c r="E188" s="161" t="s">
        <v>328</v>
      </c>
      <c r="F188" s="162" t="s">
        <v>167</v>
      </c>
      <c r="G188" s="163" t="s">
        <v>130</v>
      </c>
      <c r="H188" s="164">
        <v>1</v>
      </c>
      <c r="I188" s="165"/>
      <c r="J188" s="166">
        <f>ROUND(I188*H188,2)</f>
        <v>0</v>
      </c>
      <c r="K188" s="162" t="s">
        <v>131</v>
      </c>
      <c r="L188" s="38"/>
      <c r="M188" s="167" t="s">
        <v>19</v>
      </c>
      <c r="N188" s="168" t="s">
        <v>47</v>
      </c>
      <c r="O188" s="63"/>
      <c r="P188" s="169">
        <f>O188*H188</f>
        <v>0</v>
      </c>
      <c r="Q188" s="169">
        <v>0</v>
      </c>
      <c r="R188" s="169">
        <f>Q188*H188</f>
        <v>0</v>
      </c>
      <c r="S188" s="169">
        <v>0</v>
      </c>
      <c r="T188" s="17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71" t="s">
        <v>132</v>
      </c>
      <c r="AT188" s="171" t="s">
        <v>127</v>
      </c>
      <c r="AU188" s="171" t="s">
        <v>84</v>
      </c>
      <c r="AY188" s="16" t="s">
        <v>126</v>
      </c>
      <c r="BE188" s="172">
        <f>IF(N188="základní",J188,0)</f>
        <v>0</v>
      </c>
      <c r="BF188" s="172">
        <f>IF(N188="snížená",J188,0)</f>
        <v>0</v>
      </c>
      <c r="BG188" s="172">
        <f>IF(N188="zákl. přenesená",J188,0)</f>
        <v>0</v>
      </c>
      <c r="BH188" s="172">
        <f>IF(N188="sníž. přenesená",J188,0)</f>
        <v>0</v>
      </c>
      <c r="BI188" s="172">
        <f>IF(N188="nulová",J188,0)</f>
        <v>0</v>
      </c>
      <c r="BJ188" s="16" t="s">
        <v>84</v>
      </c>
      <c r="BK188" s="172">
        <f>ROUND(I188*H188,2)</f>
        <v>0</v>
      </c>
      <c r="BL188" s="16" t="s">
        <v>132</v>
      </c>
      <c r="BM188" s="171" t="s">
        <v>329</v>
      </c>
    </row>
    <row r="189" spans="1:65" s="2" customFormat="1" ht="34.299999999999997">
      <c r="A189" s="33"/>
      <c r="B189" s="34"/>
      <c r="C189" s="35"/>
      <c r="D189" s="173" t="s">
        <v>133</v>
      </c>
      <c r="E189" s="35"/>
      <c r="F189" s="174" t="s">
        <v>169</v>
      </c>
      <c r="G189" s="35"/>
      <c r="H189" s="35"/>
      <c r="I189" s="175"/>
      <c r="J189" s="35"/>
      <c r="K189" s="35"/>
      <c r="L189" s="38"/>
      <c r="M189" s="176"/>
      <c r="N189" s="177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133</v>
      </c>
      <c r="AU189" s="16" t="s">
        <v>84</v>
      </c>
    </row>
    <row r="190" spans="1:65" s="2" customFormat="1" ht="16.5" customHeight="1">
      <c r="A190" s="33"/>
      <c r="B190" s="34"/>
      <c r="C190" s="280" t="s">
        <v>330</v>
      </c>
      <c r="D190" s="280" t="s">
        <v>127</v>
      </c>
      <c r="E190" s="281" t="s">
        <v>331</v>
      </c>
      <c r="F190" s="282" t="s">
        <v>129</v>
      </c>
      <c r="G190" s="163" t="s">
        <v>130</v>
      </c>
      <c r="H190" s="164">
        <v>1</v>
      </c>
      <c r="I190" s="165"/>
      <c r="J190" s="166">
        <f>ROUND(I190*H190,2)</f>
        <v>0</v>
      </c>
      <c r="K190" s="162" t="s">
        <v>131</v>
      </c>
      <c r="L190" s="38"/>
      <c r="M190" s="167" t="s">
        <v>19</v>
      </c>
      <c r="N190" s="168" t="s">
        <v>47</v>
      </c>
      <c r="O190" s="63"/>
      <c r="P190" s="169">
        <f>O190*H190</f>
        <v>0</v>
      </c>
      <c r="Q190" s="169">
        <v>0</v>
      </c>
      <c r="R190" s="169">
        <f>Q190*H190</f>
        <v>0</v>
      </c>
      <c r="S190" s="169">
        <v>0</v>
      </c>
      <c r="T190" s="17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1" t="s">
        <v>132</v>
      </c>
      <c r="AT190" s="171" t="s">
        <v>127</v>
      </c>
      <c r="AU190" s="171" t="s">
        <v>84</v>
      </c>
      <c r="AY190" s="16" t="s">
        <v>126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6" t="s">
        <v>84</v>
      </c>
      <c r="BK190" s="172">
        <f>ROUND(I190*H190,2)</f>
        <v>0</v>
      </c>
      <c r="BL190" s="16" t="s">
        <v>132</v>
      </c>
      <c r="BM190" s="171" t="s">
        <v>332</v>
      </c>
    </row>
    <row r="191" spans="1:65" s="2" customFormat="1" ht="42.9">
      <c r="A191" s="33"/>
      <c r="B191" s="34"/>
      <c r="C191" s="35"/>
      <c r="D191" s="173" t="s">
        <v>133</v>
      </c>
      <c r="E191" s="35"/>
      <c r="F191" s="174" t="s">
        <v>134</v>
      </c>
      <c r="G191" s="35"/>
      <c r="H191" s="35"/>
      <c r="I191" s="175"/>
      <c r="J191" s="35"/>
      <c r="K191" s="35"/>
      <c r="L191" s="38"/>
      <c r="M191" s="176"/>
      <c r="N191" s="177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133</v>
      </c>
      <c r="AU191" s="16" t="s">
        <v>84</v>
      </c>
    </row>
    <row r="192" spans="1:65" s="2" customFormat="1" ht="16.5" customHeight="1">
      <c r="A192" s="33"/>
      <c r="B192" s="34"/>
      <c r="C192" s="160" t="s">
        <v>227</v>
      </c>
      <c r="D192" s="160" t="s">
        <v>127</v>
      </c>
      <c r="E192" s="161" t="s">
        <v>333</v>
      </c>
      <c r="F192" s="162" t="s">
        <v>136</v>
      </c>
      <c r="G192" s="163" t="s">
        <v>130</v>
      </c>
      <c r="H192" s="164">
        <v>1</v>
      </c>
      <c r="I192" s="165"/>
      <c r="J192" s="166">
        <f>ROUND(I192*H192,2)</f>
        <v>0</v>
      </c>
      <c r="K192" s="162" t="s">
        <v>131</v>
      </c>
      <c r="L192" s="38"/>
      <c r="M192" s="167" t="s">
        <v>19</v>
      </c>
      <c r="N192" s="168" t="s">
        <v>47</v>
      </c>
      <c r="O192" s="63"/>
      <c r="P192" s="169">
        <f>O192*H192</f>
        <v>0</v>
      </c>
      <c r="Q192" s="169">
        <v>0</v>
      </c>
      <c r="R192" s="169">
        <f>Q192*H192</f>
        <v>0</v>
      </c>
      <c r="S192" s="169">
        <v>0</v>
      </c>
      <c r="T192" s="17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71" t="s">
        <v>132</v>
      </c>
      <c r="AT192" s="171" t="s">
        <v>127</v>
      </c>
      <c r="AU192" s="171" t="s">
        <v>84</v>
      </c>
      <c r="AY192" s="16" t="s">
        <v>126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6" t="s">
        <v>84</v>
      </c>
      <c r="BK192" s="172">
        <f>ROUND(I192*H192,2)</f>
        <v>0</v>
      </c>
      <c r="BL192" s="16" t="s">
        <v>132</v>
      </c>
      <c r="BM192" s="171" t="s">
        <v>334</v>
      </c>
    </row>
    <row r="193" spans="1:65" s="2" customFormat="1" ht="17.149999999999999">
      <c r="A193" s="33"/>
      <c r="B193" s="34"/>
      <c r="C193" s="35"/>
      <c r="D193" s="173" t="s">
        <v>133</v>
      </c>
      <c r="E193" s="35"/>
      <c r="F193" s="174" t="s">
        <v>137</v>
      </c>
      <c r="G193" s="35"/>
      <c r="H193" s="35"/>
      <c r="I193" s="175"/>
      <c r="J193" s="35"/>
      <c r="K193" s="35"/>
      <c r="L193" s="38"/>
      <c r="M193" s="176"/>
      <c r="N193" s="177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133</v>
      </c>
      <c r="AU193" s="16" t="s">
        <v>84</v>
      </c>
    </row>
    <row r="194" spans="1:65" s="2" customFormat="1" ht="16.5" customHeight="1">
      <c r="A194" s="33"/>
      <c r="B194" s="34"/>
      <c r="C194" s="160" t="s">
        <v>335</v>
      </c>
      <c r="D194" s="160" t="s">
        <v>127</v>
      </c>
      <c r="E194" s="161" t="s">
        <v>336</v>
      </c>
      <c r="F194" s="162" t="s">
        <v>140</v>
      </c>
      <c r="G194" s="163" t="s">
        <v>130</v>
      </c>
      <c r="H194" s="164">
        <v>1</v>
      </c>
      <c r="I194" s="165"/>
      <c r="J194" s="166">
        <f>ROUND(I194*H194,2)</f>
        <v>0</v>
      </c>
      <c r="K194" s="162" t="s">
        <v>131</v>
      </c>
      <c r="L194" s="38"/>
      <c r="M194" s="167" t="s">
        <v>19</v>
      </c>
      <c r="N194" s="168" t="s">
        <v>47</v>
      </c>
      <c r="O194" s="63"/>
      <c r="P194" s="169">
        <f>O194*H194</f>
        <v>0</v>
      </c>
      <c r="Q194" s="169">
        <v>0</v>
      </c>
      <c r="R194" s="169">
        <f>Q194*H194</f>
        <v>0</v>
      </c>
      <c r="S194" s="169">
        <v>0</v>
      </c>
      <c r="T194" s="17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1" t="s">
        <v>132</v>
      </c>
      <c r="AT194" s="171" t="s">
        <v>127</v>
      </c>
      <c r="AU194" s="171" t="s">
        <v>84</v>
      </c>
      <c r="AY194" s="16" t="s">
        <v>126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6" t="s">
        <v>84</v>
      </c>
      <c r="BK194" s="172">
        <f>ROUND(I194*H194,2)</f>
        <v>0</v>
      </c>
      <c r="BL194" s="16" t="s">
        <v>132</v>
      </c>
      <c r="BM194" s="171" t="s">
        <v>337</v>
      </c>
    </row>
    <row r="195" spans="1:65" s="2" customFormat="1" ht="17.149999999999999">
      <c r="A195" s="33"/>
      <c r="B195" s="34"/>
      <c r="C195" s="35"/>
      <c r="D195" s="173" t="s">
        <v>133</v>
      </c>
      <c r="E195" s="35"/>
      <c r="F195" s="174" t="s">
        <v>142</v>
      </c>
      <c r="G195" s="35"/>
      <c r="H195" s="35"/>
      <c r="I195" s="175"/>
      <c r="J195" s="35"/>
      <c r="K195" s="35"/>
      <c r="L195" s="38"/>
      <c r="M195" s="176"/>
      <c r="N195" s="177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133</v>
      </c>
      <c r="AU195" s="16" t="s">
        <v>84</v>
      </c>
    </row>
    <row r="196" spans="1:65" s="2" customFormat="1" ht="16.5" customHeight="1">
      <c r="A196" s="33"/>
      <c r="B196" s="34"/>
      <c r="C196" s="160" t="s">
        <v>231</v>
      </c>
      <c r="D196" s="160" t="s">
        <v>127</v>
      </c>
      <c r="E196" s="161" t="s">
        <v>338</v>
      </c>
      <c r="F196" s="162" t="s">
        <v>144</v>
      </c>
      <c r="G196" s="163" t="s">
        <v>130</v>
      </c>
      <c r="H196" s="164">
        <v>1</v>
      </c>
      <c r="I196" s="165"/>
      <c r="J196" s="166">
        <f>ROUND(I196*H196,2)</f>
        <v>0</v>
      </c>
      <c r="K196" s="162" t="s">
        <v>131</v>
      </c>
      <c r="L196" s="38"/>
      <c r="M196" s="167" t="s">
        <v>19</v>
      </c>
      <c r="N196" s="168" t="s">
        <v>47</v>
      </c>
      <c r="O196" s="63"/>
      <c r="P196" s="169">
        <f>O196*H196</f>
        <v>0</v>
      </c>
      <c r="Q196" s="169">
        <v>0</v>
      </c>
      <c r="R196" s="169">
        <f>Q196*H196</f>
        <v>0</v>
      </c>
      <c r="S196" s="169">
        <v>0</v>
      </c>
      <c r="T196" s="17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71" t="s">
        <v>132</v>
      </c>
      <c r="AT196" s="171" t="s">
        <v>127</v>
      </c>
      <c r="AU196" s="171" t="s">
        <v>84</v>
      </c>
      <c r="AY196" s="16" t="s">
        <v>126</v>
      </c>
      <c r="BE196" s="172">
        <f>IF(N196="základní",J196,0)</f>
        <v>0</v>
      </c>
      <c r="BF196" s="172">
        <f>IF(N196="snížená",J196,0)</f>
        <v>0</v>
      </c>
      <c r="BG196" s="172">
        <f>IF(N196="zákl. přenesená",J196,0)</f>
        <v>0</v>
      </c>
      <c r="BH196" s="172">
        <f>IF(N196="sníž. přenesená",J196,0)</f>
        <v>0</v>
      </c>
      <c r="BI196" s="172">
        <f>IF(N196="nulová",J196,0)</f>
        <v>0</v>
      </c>
      <c r="BJ196" s="16" t="s">
        <v>84</v>
      </c>
      <c r="BK196" s="172">
        <f>ROUND(I196*H196,2)</f>
        <v>0</v>
      </c>
      <c r="BL196" s="16" t="s">
        <v>132</v>
      </c>
      <c r="BM196" s="171" t="s">
        <v>339</v>
      </c>
    </row>
    <row r="197" spans="1:65" s="2" customFormat="1" ht="25.75">
      <c r="A197" s="33"/>
      <c r="B197" s="34"/>
      <c r="C197" s="35"/>
      <c r="D197" s="173" t="s">
        <v>133</v>
      </c>
      <c r="E197" s="35"/>
      <c r="F197" s="174" t="s">
        <v>340</v>
      </c>
      <c r="G197" s="35"/>
      <c r="H197" s="35"/>
      <c r="I197" s="175"/>
      <c r="J197" s="35"/>
      <c r="K197" s="35"/>
      <c r="L197" s="38"/>
      <c r="M197" s="176"/>
      <c r="N197" s="177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133</v>
      </c>
      <c r="AU197" s="16" t="s">
        <v>84</v>
      </c>
    </row>
    <row r="198" spans="1:65" s="2" customFormat="1" ht="16.5" customHeight="1">
      <c r="A198" s="33"/>
      <c r="B198" s="34"/>
      <c r="C198" s="280" t="s">
        <v>341</v>
      </c>
      <c r="D198" s="280" t="s">
        <v>127</v>
      </c>
      <c r="E198" s="281" t="s">
        <v>342</v>
      </c>
      <c r="F198" s="282" t="s">
        <v>171</v>
      </c>
      <c r="G198" s="163" t="s">
        <v>130</v>
      </c>
      <c r="H198" s="164">
        <v>1</v>
      </c>
      <c r="I198" s="165"/>
      <c r="J198" s="166">
        <f>ROUND(I198*H198,2)</f>
        <v>0</v>
      </c>
      <c r="K198" s="162" t="s">
        <v>131</v>
      </c>
      <c r="L198" s="38"/>
      <c r="M198" s="167" t="s">
        <v>19</v>
      </c>
      <c r="N198" s="168" t="s">
        <v>47</v>
      </c>
      <c r="O198" s="63"/>
      <c r="P198" s="169">
        <f>O198*H198</f>
        <v>0</v>
      </c>
      <c r="Q198" s="169">
        <v>0</v>
      </c>
      <c r="R198" s="169">
        <f>Q198*H198</f>
        <v>0</v>
      </c>
      <c r="S198" s="169">
        <v>0</v>
      </c>
      <c r="T198" s="17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1" t="s">
        <v>132</v>
      </c>
      <c r="AT198" s="171" t="s">
        <v>127</v>
      </c>
      <c r="AU198" s="171" t="s">
        <v>84</v>
      </c>
      <c r="AY198" s="16" t="s">
        <v>126</v>
      </c>
      <c r="BE198" s="172">
        <f>IF(N198="základní",J198,0)</f>
        <v>0</v>
      </c>
      <c r="BF198" s="172">
        <f>IF(N198="snížená",J198,0)</f>
        <v>0</v>
      </c>
      <c r="BG198" s="172">
        <f>IF(N198="zákl. přenesená",J198,0)</f>
        <v>0</v>
      </c>
      <c r="BH198" s="172">
        <f>IF(N198="sníž. přenesená",J198,0)</f>
        <v>0</v>
      </c>
      <c r="BI198" s="172">
        <f>IF(N198="nulová",J198,0)</f>
        <v>0</v>
      </c>
      <c r="BJ198" s="16" t="s">
        <v>84</v>
      </c>
      <c r="BK198" s="172">
        <f>ROUND(I198*H198,2)</f>
        <v>0</v>
      </c>
      <c r="BL198" s="16" t="s">
        <v>132</v>
      </c>
      <c r="BM198" s="171" t="s">
        <v>343</v>
      </c>
    </row>
    <row r="199" spans="1:65" s="2" customFormat="1" ht="188.6">
      <c r="A199" s="33"/>
      <c r="B199" s="34"/>
      <c r="C199" s="35"/>
      <c r="D199" s="173" t="s">
        <v>133</v>
      </c>
      <c r="E199" s="35"/>
      <c r="F199" s="174" t="s">
        <v>911</v>
      </c>
      <c r="G199" s="35"/>
      <c r="H199" s="35"/>
      <c r="I199" s="175"/>
      <c r="J199" s="35"/>
      <c r="K199" s="35"/>
      <c r="L199" s="38"/>
      <c r="M199" s="176"/>
      <c r="N199" s="177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133</v>
      </c>
      <c r="AU199" s="16" t="s">
        <v>84</v>
      </c>
    </row>
    <row r="200" spans="1:65" s="2" customFormat="1" ht="16.5" customHeight="1">
      <c r="A200" s="33"/>
      <c r="B200" s="34"/>
      <c r="C200" s="280" t="s">
        <v>236</v>
      </c>
      <c r="D200" s="280" t="s">
        <v>127</v>
      </c>
      <c r="E200" s="281" t="s">
        <v>344</v>
      </c>
      <c r="F200" s="282" t="s">
        <v>175</v>
      </c>
      <c r="G200" s="163" t="s">
        <v>130</v>
      </c>
      <c r="H200" s="164">
        <v>1</v>
      </c>
      <c r="I200" s="165"/>
      <c r="J200" s="166">
        <f>ROUND(I200*H200,2)</f>
        <v>0</v>
      </c>
      <c r="K200" s="162" t="s">
        <v>131</v>
      </c>
      <c r="L200" s="38"/>
      <c r="M200" s="167" t="s">
        <v>19</v>
      </c>
      <c r="N200" s="168" t="s">
        <v>47</v>
      </c>
      <c r="O200" s="63"/>
      <c r="P200" s="169">
        <f>O200*H200</f>
        <v>0</v>
      </c>
      <c r="Q200" s="169">
        <v>0</v>
      </c>
      <c r="R200" s="169">
        <f>Q200*H200</f>
        <v>0</v>
      </c>
      <c r="S200" s="169">
        <v>0</v>
      </c>
      <c r="T200" s="17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71" t="s">
        <v>132</v>
      </c>
      <c r="AT200" s="171" t="s">
        <v>127</v>
      </c>
      <c r="AU200" s="171" t="s">
        <v>84</v>
      </c>
      <c r="AY200" s="16" t="s">
        <v>126</v>
      </c>
      <c r="BE200" s="172">
        <f>IF(N200="základní",J200,0)</f>
        <v>0</v>
      </c>
      <c r="BF200" s="172">
        <f>IF(N200="snížená",J200,0)</f>
        <v>0</v>
      </c>
      <c r="BG200" s="172">
        <f>IF(N200="zákl. přenesená",J200,0)</f>
        <v>0</v>
      </c>
      <c r="BH200" s="172">
        <f>IF(N200="sníž. přenesená",J200,0)</f>
        <v>0</v>
      </c>
      <c r="BI200" s="172">
        <f>IF(N200="nulová",J200,0)</f>
        <v>0</v>
      </c>
      <c r="BJ200" s="16" t="s">
        <v>84</v>
      </c>
      <c r="BK200" s="172">
        <f>ROUND(I200*H200,2)</f>
        <v>0</v>
      </c>
      <c r="BL200" s="16" t="s">
        <v>132</v>
      </c>
      <c r="BM200" s="171" t="s">
        <v>345</v>
      </c>
    </row>
    <row r="201" spans="1:65" s="2" customFormat="1" ht="34.299999999999997">
      <c r="A201" s="33"/>
      <c r="B201" s="34"/>
      <c r="C201" s="35"/>
      <c r="D201" s="173" t="s">
        <v>133</v>
      </c>
      <c r="E201" s="35"/>
      <c r="F201" s="174" t="s">
        <v>346</v>
      </c>
      <c r="G201" s="35"/>
      <c r="H201" s="35"/>
      <c r="I201" s="175"/>
      <c r="J201" s="35"/>
      <c r="K201" s="35"/>
      <c r="L201" s="38"/>
      <c r="M201" s="176"/>
      <c r="N201" s="177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133</v>
      </c>
      <c r="AU201" s="16" t="s">
        <v>84</v>
      </c>
    </row>
    <row r="202" spans="1:65" s="2" customFormat="1" ht="16.5" customHeight="1">
      <c r="A202" s="33"/>
      <c r="B202" s="34"/>
      <c r="C202" s="160" t="s">
        <v>347</v>
      </c>
      <c r="D202" s="160" t="s">
        <v>127</v>
      </c>
      <c r="E202" s="161" t="s">
        <v>348</v>
      </c>
      <c r="F202" s="162" t="s">
        <v>178</v>
      </c>
      <c r="G202" s="163" t="s">
        <v>130</v>
      </c>
      <c r="H202" s="164">
        <v>1</v>
      </c>
      <c r="I202" s="165"/>
      <c r="J202" s="166">
        <f>ROUND(I202*H202,2)</f>
        <v>0</v>
      </c>
      <c r="K202" s="162" t="s">
        <v>131</v>
      </c>
      <c r="L202" s="38"/>
      <c r="M202" s="167" t="s">
        <v>19</v>
      </c>
      <c r="N202" s="168" t="s">
        <v>47</v>
      </c>
      <c r="O202" s="63"/>
      <c r="P202" s="169">
        <f>O202*H202</f>
        <v>0</v>
      </c>
      <c r="Q202" s="169">
        <v>0</v>
      </c>
      <c r="R202" s="169">
        <f>Q202*H202</f>
        <v>0</v>
      </c>
      <c r="S202" s="169">
        <v>0</v>
      </c>
      <c r="T202" s="17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1" t="s">
        <v>132</v>
      </c>
      <c r="AT202" s="171" t="s">
        <v>127</v>
      </c>
      <c r="AU202" s="171" t="s">
        <v>84</v>
      </c>
      <c r="AY202" s="16" t="s">
        <v>126</v>
      </c>
      <c r="BE202" s="172">
        <f>IF(N202="základní",J202,0)</f>
        <v>0</v>
      </c>
      <c r="BF202" s="172">
        <f>IF(N202="snížená",J202,0)</f>
        <v>0</v>
      </c>
      <c r="BG202" s="172">
        <f>IF(N202="zákl. přenesená",J202,0)</f>
        <v>0</v>
      </c>
      <c r="BH202" s="172">
        <f>IF(N202="sníž. přenesená",J202,0)</f>
        <v>0</v>
      </c>
      <c r="BI202" s="172">
        <f>IF(N202="nulová",J202,0)</f>
        <v>0</v>
      </c>
      <c r="BJ202" s="16" t="s">
        <v>84</v>
      </c>
      <c r="BK202" s="172">
        <f>ROUND(I202*H202,2)</f>
        <v>0</v>
      </c>
      <c r="BL202" s="16" t="s">
        <v>132</v>
      </c>
      <c r="BM202" s="171" t="s">
        <v>349</v>
      </c>
    </row>
    <row r="203" spans="1:65" s="2" customFormat="1" ht="42.9">
      <c r="A203" s="33"/>
      <c r="B203" s="34"/>
      <c r="C203" s="35"/>
      <c r="D203" s="173" t="s">
        <v>133</v>
      </c>
      <c r="E203" s="35"/>
      <c r="F203" s="174" t="s">
        <v>180</v>
      </c>
      <c r="G203" s="35"/>
      <c r="H203" s="35"/>
      <c r="I203" s="175"/>
      <c r="J203" s="35"/>
      <c r="K203" s="35"/>
      <c r="L203" s="38"/>
      <c r="M203" s="176"/>
      <c r="N203" s="177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133</v>
      </c>
      <c r="AU203" s="16" t="s">
        <v>84</v>
      </c>
    </row>
    <row r="204" spans="1:65" s="2" customFormat="1" ht="16.5" customHeight="1">
      <c r="A204" s="33"/>
      <c r="B204" s="34"/>
      <c r="C204" s="160" t="s">
        <v>240</v>
      </c>
      <c r="D204" s="160" t="s">
        <v>127</v>
      </c>
      <c r="E204" s="161" t="s">
        <v>350</v>
      </c>
      <c r="F204" s="162" t="s">
        <v>183</v>
      </c>
      <c r="G204" s="163" t="s">
        <v>130</v>
      </c>
      <c r="H204" s="164">
        <v>1</v>
      </c>
      <c r="I204" s="165"/>
      <c r="J204" s="166">
        <f>ROUND(I204*H204,2)</f>
        <v>0</v>
      </c>
      <c r="K204" s="162" t="s">
        <v>131</v>
      </c>
      <c r="L204" s="38"/>
      <c r="M204" s="167" t="s">
        <v>19</v>
      </c>
      <c r="N204" s="168" t="s">
        <v>47</v>
      </c>
      <c r="O204" s="63"/>
      <c r="P204" s="169">
        <f>O204*H204</f>
        <v>0</v>
      </c>
      <c r="Q204" s="169">
        <v>0</v>
      </c>
      <c r="R204" s="169">
        <f>Q204*H204</f>
        <v>0</v>
      </c>
      <c r="S204" s="169">
        <v>0</v>
      </c>
      <c r="T204" s="17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1" t="s">
        <v>132</v>
      </c>
      <c r="AT204" s="171" t="s">
        <v>127</v>
      </c>
      <c r="AU204" s="171" t="s">
        <v>84</v>
      </c>
      <c r="AY204" s="16" t="s">
        <v>126</v>
      </c>
      <c r="BE204" s="172">
        <f>IF(N204="základní",J204,0)</f>
        <v>0</v>
      </c>
      <c r="BF204" s="172">
        <f>IF(N204="snížená",J204,0)</f>
        <v>0</v>
      </c>
      <c r="BG204" s="172">
        <f>IF(N204="zákl. přenesená",J204,0)</f>
        <v>0</v>
      </c>
      <c r="BH204" s="172">
        <f>IF(N204="sníž. přenesená",J204,0)</f>
        <v>0</v>
      </c>
      <c r="BI204" s="172">
        <f>IF(N204="nulová",J204,0)</f>
        <v>0</v>
      </c>
      <c r="BJ204" s="16" t="s">
        <v>84</v>
      </c>
      <c r="BK204" s="172">
        <f>ROUND(I204*H204,2)</f>
        <v>0</v>
      </c>
      <c r="BL204" s="16" t="s">
        <v>132</v>
      </c>
      <c r="BM204" s="171" t="s">
        <v>351</v>
      </c>
    </row>
    <row r="205" spans="1:65" s="2" customFormat="1" ht="25.75">
      <c r="A205" s="33"/>
      <c r="B205" s="34"/>
      <c r="C205" s="35"/>
      <c r="D205" s="173" t="s">
        <v>133</v>
      </c>
      <c r="E205" s="35"/>
      <c r="F205" s="174" t="s">
        <v>185</v>
      </c>
      <c r="G205" s="35"/>
      <c r="H205" s="35"/>
      <c r="I205" s="175"/>
      <c r="J205" s="35"/>
      <c r="K205" s="35"/>
      <c r="L205" s="38"/>
      <c r="M205" s="176"/>
      <c r="N205" s="177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133</v>
      </c>
      <c r="AU205" s="16" t="s">
        <v>84</v>
      </c>
    </row>
    <row r="206" spans="1:65" s="2" customFormat="1" ht="16.5" customHeight="1">
      <c r="A206" s="33"/>
      <c r="B206" s="34"/>
      <c r="C206" s="160" t="s">
        <v>352</v>
      </c>
      <c r="D206" s="160" t="s">
        <v>127</v>
      </c>
      <c r="E206" s="161" t="s">
        <v>353</v>
      </c>
      <c r="F206" s="162" t="s">
        <v>187</v>
      </c>
      <c r="G206" s="163" t="s">
        <v>130</v>
      </c>
      <c r="H206" s="164">
        <v>1</v>
      </c>
      <c r="I206" s="165"/>
      <c r="J206" s="166">
        <f>ROUND(I206*H206,2)</f>
        <v>0</v>
      </c>
      <c r="K206" s="162" t="s">
        <v>131</v>
      </c>
      <c r="L206" s="38"/>
      <c r="M206" s="167" t="s">
        <v>19</v>
      </c>
      <c r="N206" s="168" t="s">
        <v>47</v>
      </c>
      <c r="O206" s="63"/>
      <c r="P206" s="169">
        <f>O206*H206</f>
        <v>0</v>
      </c>
      <c r="Q206" s="169">
        <v>0</v>
      </c>
      <c r="R206" s="169">
        <f>Q206*H206</f>
        <v>0</v>
      </c>
      <c r="S206" s="169">
        <v>0</v>
      </c>
      <c r="T206" s="17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1" t="s">
        <v>132</v>
      </c>
      <c r="AT206" s="171" t="s">
        <v>127</v>
      </c>
      <c r="AU206" s="171" t="s">
        <v>84</v>
      </c>
      <c r="AY206" s="16" t="s">
        <v>126</v>
      </c>
      <c r="BE206" s="172">
        <f>IF(N206="základní",J206,0)</f>
        <v>0</v>
      </c>
      <c r="BF206" s="172">
        <f>IF(N206="snížená",J206,0)</f>
        <v>0</v>
      </c>
      <c r="BG206" s="172">
        <f>IF(N206="zákl. přenesená",J206,0)</f>
        <v>0</v>
      </c>
      <c r="BH206" s="172">
        <f>IF(N206="sníž. přenesená",J206,0)</f>
        <v>0</v>
      </c>
      <c r="BI206" s="172">
        <f>IF(N206="nulová",J206,0)</f>
        <v>0</v>
      </c>
      <c r="BJ206" s="16" t="s">
        <v>84</v>
      </c>
      <c r="BK206" s="172">
        <f>ROUND(I206*H206,2)</f>
        <v>0</v>
      </c>
      <c r="BL206" s="16" t="s">
        <v>132</v>
      </c>
      <c r="BM206" s="171" t="s">
        <v>354</v>
      </c>
    </row>
    <row r="207" spans="1:65" s="2" customFormat="1" ht="17.149999999999999">
      <c r="A207" s="33"/>
      <c r="B207" s="34"/>
      <c r="C207" s="35"/>
      <c r="D207" s="173" t="s">
        <v>133</v>
      </c>
      <c r="E207" s="35"/>
      <c r="F207" s="174" t="s">
        <v>189</v>
      </c>
      <c r="G207" s="35"/>
      <c r="H207" s="35"/>
      <c r="I207" s="175"/>
      <c r="J207" s="35"/>
      <c r="K207" s="35"/>
      <c r="L207" s="38"/>
      <c r="M207" s="176"/>
      <c r="N207" s="177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133</v>
      </c>
      <c r="AU207" s="16" t="s">
        <v>84</v>
      </c>
    </row>
    <row r="208" spans="1:65" s="2" customFormat="1" ht="16.5" customHeight="1">
      <c r="A208" s="33"/>
      <c r="B208" s="34"/>
      <c r="C208" s="160" t="s">
        <v>245</v>
      </c>
      <c r="D208" s="160" t="s">
        <v>127</v>
      </c>
      <c r="E208" s="161" t="s">
        <v>355</v>
      </c>
      <c r="F208" s="162" t="s">
        <v>191</v>
      </c>
      <c r="G208" s="163" t="s">
        <v>130</v>
      </c>
      <c r="H208" s="164">
        <v>1</v>
      </c>
      <c r="I208" s="165"/>
      <c r="J208" s="166">
        <f>ROUND(I208*H208,2)</f>
        <v>0</v>
      </c>
      <c r="K208" s="162" t="s">
        <v>131</v>
      </c>
      <c r="L208" s="38"/>
      <c r="M208" s="167" t="s">
        <v>19</v>
      </c>
      <c r="N208" s="168" t="s">
        <v>47</v>
      </c>
      <c r="O208" s="63"/>
      <c r="P208" s="169">
        <f>O208*H208</f>
        <v>0</v>
      </c>
      <c r="Q208" s="169">
        <v>0</v>
      </c>
      <c r="R208" s="169">
        <f>Q208*H208</f>
        <v>0</v>
      </c>
      <c r="S208" s="169">
        <v>0</v>
      </c>
      <c r="T208" s="17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71" t="s">
        <v>132</v>
      </c>
      <c r="AT208" s="171" t="s">
        <v>127</v>
      </c>
      <c r="AU208" s="171" t="s">
        <v>84</v>
      </c>
      <c r="AY208" s="16" t="s">
        <v>126</v>
      </c>
      <c r="BE208" s="172">
        <f>IF(N208="základní",J208,0)</f>
        <v>0</v>
      </c>
      <c r="BF208" s="172">
        <f>IF(N208="snížená",J208,0)</f>
        <v>0</v>
      </c>
      <c r="BG208" s="172">
        <f>IF(N208="zákl. přenesená",J208,0)</f>
        <v>0</v>
      </c>
      <c r="BH208" s="172">
        <f>IF(N208="sníž. přenesená",J208,0)</f>
        <v>0</v>
      </c>
      <c r="BI208" s="172">
        <f>IF(N208="nulová",J208,0)</f>
        <v>0</v>
      </c>
      <c r="BJ208" s="16" t="s">
        <v>84</v>
      </c>
      <c r="BK208" s="172">
        <f>ROUND(I208*H208,2)</f>
        <v>0</v>
      </c>
      <c r="BL208" s="16" t="s">
        <v>132</v>
      </c>
      <c r="BM208" s="171" t="s">
        <v>356</v>
      </c>
    </row>
    <row r="209" spans="1:65" s="2" customFormat="1" ht="51.45">
      <c r="A209" s="33"/>
      <c r="B209" s="34"/>
      <c r="C209" s="35"/>
      <c r="D209" s="173" t="s">
        <v>133</v>
      </c>
      <c r="E209" s="35"/>
      <c r="F209" s="174" t="s">
        <v>193</v>
      </c>
      <c r="G209" s="35"/>
      <c r="H209" s="35"/>
      <c r="I209" s="175"/>
      <c r="J209" s="35"/>
      <c r="K209" s="35"/>
      <c r="L209" s="38"/>
      <c r="M209" s="176"/>
      <c r="N209" s="177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133</v>
      </c>
      <c r="AU209" s="16" t="s">
        <v>84</v>
      </c>
    </row>
    <row r="210" spans="1:65" s="2" customFormat="1" ht="16.5" customHeight="1">
      <c r="A210" s="33"/>
      <c r="B210" s="34"/>
      <c r="C210" s="160" t="s">
        <v>357</v>
      </c>
      <c r="D210" s="160" t="s">
        <v>127</v>
      </c>
      <c r="E210" s="161" t="s">
        <v>358</v>
      </c>
      <c r="F210" s="162" t="s">
        <v>195</v>
      </c>
      <c r="G210" s="163" t="s">
        <v>130</v>
      </c>
      <c r="H210" s="164">
        <v>1</v>
      </c>
      <c r="I210" s="165"/>
      <c r="J210" s="166">
        <f>ROUND(I210*H210,2)</f>
        <v>0</v>
      </c>
      <c r="K210" s="162" t="s">
        <v>131</v>
      </c>
      <c r="L210" s="38"/>
      <c r="M210" s="167" t="s">
        <v>19</v>
      </c>
      <c r="N210" s="168" t="s">
        <v>47</v>
      </c>
      <c r="O210" s="63"/>
      <c r="P210" s="169">
        <f>O210*H210</f>
        <v>0</v>
      </c>
      <c r="Q210" s="169">
        <v>0</v>
      </c>
      <c r="R210" s="169">
        <f>Q210*H210</f>
        <v>0</v>
      </c>
      <c r="S210" s="169">
        <v>0</v>
      </c>
      <c r="T210" s="17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1" t="s">
        <v>132</v>
      </c>
      <c r="AT210" s="171" t="s">
        <v>127</v>
      </c>
      <c r="AU210" s="171" t="s">
        <v>84</v>
      </c>
      <c r="AY210" s="16" t="s">
        <v>126</v>
      </c>
      <c r="BE210" s="172">
        <f>IF(N210="základní",J210,0)</f>
        <v>0</v>
      </c>
      <c r="BF210" s="172">
        <f>IF(N210="snížená",J210,0)</f>
        <v>0</v>
      </c>
      <c r="BG210" s="172">
        <f>IF(N210="zákl. přenesená",J210,0)</f>
        <v>0</v>
      </c>
      <c r="BH210" s="172">
        <f>IF(N210="sníž. přenesená",J210,0)</f>
        <v>0</v>
      </c>
      <c r="BI210" s="172">
        <f>IF(N210="nulová",J210,0)</f>
        <v>0</v>
      </c>
      <c r="BJ210" s="16" t="s">
        <v>84</v>
      </c>
      <c r="BK210" s="172">
        <f>ROUND(I210*H210,2)</f>
        <v>0</v>
      </c>
      <c r="BL210" s="16" t="s">
        <v>132</v>
      </c>
      <c r="BM210" s="171" t="s">
        <v>359</v>
      </c>
    </row>
    <row r="211" spans="1:65" s="2" customFormat="1" ht="42.9">
      <c r="A211" s="33"/>
      <c r="B211" s="34"/>
      <c r="C211" s="35"/>
      <c r="D211" s="173" t="s">
        <v>133</v>
      </c>
      <c r="E211" s="35"/>
      <c r="F211" s="174" t="s">
        <v>197</v>
      </c>
      <c r="G211" s="35"/>
      <c r="H211" s="35"/>
      <c r="I211" s="175"/>
      <c r="J211" s="35"/>
      <c r="K211" s="35"/>
      <c r="L211" s="38"/>
      <c r="M211" s="176"/>
      <c r="N211" s="177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133</v>
      </c>
      <c r="AU211" s="16" t="s">
        <v>84</v>
      </c>
    </row>
    <row r="212" spans="1:65" s="2" customFormat="1" ht="16.5" customHeight="1">
      <c r="A212" s="33"/>
      <c r="B212" s="34"/>
      <c r="C212" s="160" t="s">
        <v>249</v>
      </c>
      <c r="D212" s="160" t="s">
        <v>127</v>
      </c>
      <c r="E212" s="161" t="s">
        <v>360</v>
      </c>
      <c r="F212" s="162" t="s">
        <v>200</v>
      </c>
      <c r="G212" s="163" t="s">
        <v>130</v>
      </c>
      <c r="H212" s="164">
        <v>2</v>
      </c>
      <c r="I212" s="165"/>
      <c r="J212" s="166">
        <f>ROUND(I212*H212,2)</f>
        <v>0</v>
      </c>
      <c r="K212" s="162" t="s">
        <v>131</v>
      </c>
      <c r="L212" s="38"/>
      <c r="M212" s="167" t="s">
        <v>19</v>
      </c>
      <c r="N212" s="168" t="s">
        <v>47</v>
      </c>
      <c r="O212" s="63"/>
      <c r="P212" s="169">
        <f>O212*H212</f>
        <v>0</v>
      </c>
      <c r="Q212" s="169">
        <v>0</v>
      </c>
      <c r="R212" s="169">
        <f>Q212*H212</f>
        <v>0</v>
      </c>
      <c r="S212" s="169">
        <v>0</v>
      </c>
      <c r="T212" s="17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71" t="s">
        <v>132</v>
      </c>
      <c r="AT212" s="171" t="s">
        <v>127</v>
      </c>
      <c r="AU212" s="171" t="s">
        <v>84</v>
      </c>
      <c r="AY212" s="16" t="s">
        <v>126</v>
      </c>
      <c r="BE212" s="172">
        <f>IF(N212="základní",J212,0)</f>
        <v>0</v>
      </c>
      <c r="BF212" s="172">
        <f>IF(N212="snížená",J212,0)</f>
        <v>0</v>
      </c>
      <c r="BG212" s="172">
        <f>IF(N212="zákl. přenesená",J212,0)</f>
        <v>0</v>
      </c>
      <c r="BH212" s="172">
        <f>IF(N212="sníž. přenesená",J212,0)</f>
        <v>0</v>
      </c>
      <c r="BI212" s="172">
        <f>IF(N212="nulová",J212,0)</f>
        <v>0</v>
      </c>
      <c r="BJ212" s="16" t="s">
        <v>84</v>
      </c>
      <c r="BK212" s="172">
        <f>ROUND(I212*H212,2)</f>
        <v>0</v>
      </c>
      <c r="BL212" s="16" t="s">
        <v>132</v>
      </c>
      <c r="BM212" s="171" t="s">
        <v>361</v>
      </c>
    </row>
    <row r="213" spans="1:65" s="2" customFormat="1" ht="42.9">
      <c r="A213" s="33"/>
      <c r="B213" s="34"/>
      <c r="C213" s="35"/>
      <c r="D213" s="173" t="s">
        <v>133</v>
      </c>
      <c r="E213" s="35"/>
      <c r="F213" s="174" t="s">
        <v>202</v>
      </c>
      <c r="G213" s="35"/>
      <c r="H213" s="35"/>
      <c r="I213" s="175"/>
      <c r="J213" s="35"/>
      <c r="K213" s="35"/>
      <c r="L213" s="38"/>
      <c r="M213" s="176"/>
      <c r="N213" s="177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133</v>
      </c>
      <c r="AU213" s="16" t="s">
        <v>84</v>
      </c>
    </row>
    <row r="214" spans="1:65" s="2" customFormat="1" ht="16.5" customHeight="1">
      <c r="A214" s="33"/>
      <c r="B214" s="34"/>
      <c r="C214" s="160" t="s">
        <v>362</v>
      </c>
      <c r="D214" s="160" t="s">
        <v>127</v>
      </c>
      <c r="E214" s="161" t="s">
        <v>363</v>
      </c>
      <c r="F214" s="162" t="s">
        <v>209</v>
      </c>
      <c r="G214" s="163" t="s">
        <v>130</v>
      </c>
      <c r="H214" s="164">
        <v>1</v>
      </c>
      <c r="I214" s="165"/>
      <c r="J214" s="166">
        <f>ROUND(I214*H214,2)</f>
        <v>0</v>
      </c>
      <c r="K214" s="162" t="s">
        <v>131</v>
      </c>
      <c r="L214" s="38"/>
      <c r="M214" s="167" t="s">
        <v>19</v>
      </c>
      <c r="N214" s="168" t="s">
        <v>47</v>
      </c>
      <c r="O214" s="63"/>
      <c r="P214" s="169">
        <f>O214*H214</f>
        <v>0</v>
      </c>
      <c r="Q214" s="169">
        <v>0</v>
      </c>
      <c r="R214" s="169">
        <f>Q214*H214</f>
        <v>0</v>
      </c>
      <c r="S214" s="169">
        <v>0</v>
      </c>
      <c r="T214" s="17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1" t="s">
        <v>132</v>
      </c>
      <c r="AT214" s="171" t="s">
        <v>127</v>
      </c>
      <c r="AU214" s="171" t="s">
        <v>84</v>
      </c>
      <c r="AY214" s="16" t="s">
        <v>126</v>
      </c>
      <c r="BE214" s="172">
        <f>IF(N214="základní",J214,0)</f>
        <v>0</v>
      </c>
      <c r="BF214" s="172">
        <f>IF(N214="snížená",J214,0)</f>
        <v>0</v>
      </c>
      <c r="BG214" s="172">
        <f>IF(N214="zákl. přenesená",J214,0)</f>
        <v>0</v>
      </c>
      <c r="BH214" s="172">
        <f>IF(N214="sníž. přenesená",J214,0)</f>
        <v>0</v>
      </c>
      <c r="BI214" s="172">
        <f>IF(N214="nulová",J214,0)</f>
        <v>0</v>
      </c>
      <c r="BJ214" s="16" t="s">
        <v>84</v>
      </c>
      <c r="BK214" s="172">
        <f>ROUND(I214*H214,2)</f>
        <v>0</v>
      </c>
      <c r="BL214" s="16" t="s">
        <v>132</v>
      </c>
      <c r="BM214" s="171" t="s">
        <v>364</v>
      </c>
    </row>
    <row r="215" spans="1:65" s="2" customFormat="1" ht="34.299999999999997">
      <c r="A215" s="33"/>
      <c r="B215" s="34"/>
      <c r="C215" s="35"/>
      <c r="D215" s="173" t="s">
        <v>133</v>
      </c>
      <c r="E215" s="35"/>
      <c r="F215" s="174" t="s">
        <v>365</v>
      </c>
      <c r="G215" s="35"/>
      <c r="H215" s="35"/>
      <c r="I215" s="175"/>
      <c r="J215" s="35"/>
      <c r="K215" s="35"/>
      <c r="L215" s="38"/>
      <c r="M215" s="176"/>
      <c r="N215" s="177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133</v>
      </c>
      <c r="AU215" s="16" t="s">
        <v>84</v>
      </c>
    </row>
    <row r="216" spans="1:65" s="2" customFormat="1" ht="16.5" customHeight="1">
      <c r="A216" s="33"/>
      <c r="B216" s="34"/>
      <c r="C216" s="160" t="s">
        <v>254</v>
      </c>
      <c r="D216" s="160" t="s">
        <v>127</v>
      </c>
      <c r="E216" s="161" t="s">
        <v>366</v>
      </c>
      <c r="F216" s="162" t="s">
        <v>367</v>
      </c>
      <c r="G216" s="163" t="s">
        <v>130</v>
      </c>
      <c r="H216" s="164">
        <v>1</v>
      </c>
      <c r="I216" s="165"/>
      <c r="J216" s="166">
        <f>ROUND(I216*H216,2)</f>
        <v>0</v>
      </c>
      <c r="K216" s="162" t="s">
        <v>131</v>
      </c>
      <c r="L216" s="38"/>
      <c r="M216" s="167" t="s">
        <v>19</v>
      </c>
      <c r="N216" s="168" t="s">
        <v>47</v>
      </c>
      <c r="O216" s="63"/>
      <c r="P216" s="169">
        <f>O216*H216</f>
        <v>0</v>
      </c>
      <c r="Q216" s="169">
        <v>0</v>
      </c>
      <c r="R216" s="169">
        <f>Q216*H216</f>
        <v>0</v>
      </c>
      <c r="S216" s="169">
        <v>0</v>
      </c>
      <c r="T216" s="17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71" t="s">
        <v>132</v>
      </c>
      <c r="AT216" s="171" t="s">
        <v>127</v>
      </c>
      <c r="AU216" s="171" t="s">
        <v>84</v>
      </c>
      <c r="AY216" s="16" t="s">
        <v>126</v>
      </c>
      <c r="BE216" s="172">
        <f>IF(N216="základní",J216,0)</f>
        <v>0</v>
      </c>
      <c r="BF216" s="172">
        <f>IF(N216="snížená",J216,0)</f>
        <v>0</v>
      </c>
      <c r="BG216" s="172">
        <f>IF(N216="zákl. přenesená",J216,0)</f>
        <v>0</v>
      </c>
      <c r="BH216" s="172">
        <f>IF(N216="sníž. přenesená",J216,0)</f>
        <v>0</v>
      </c>
      <c r="BI216" s="172">
        <f>IF(N216="nulová",J216,0)</f>
        <v>0</v>
      </c>
      <c r="BJ216" s="16" t="s">
        <v>84</v>
      </c>
      <c r="BK216" s="172">
        <f>ROUND(I216*H216,2)</f>
        <v>0</v>
      </c>
      <c r="BL216" s="16" t="s">
        <v>132</v>
      </c>
      <c r="BM216" s="171" t="s">
        <v>368</v>
      </c>
    </row>
    <row r="217" spans="1:65" s="2" customFormat="1" ht="25.75">
      <c r="A217" s="33"/>
      <c r="B217" s="34"/>
      <c r="C217" s="35"/>
      <c r="D217" s="173" t="s">
        <v>133</v>
      </c>
      <c r="E217" s="35"/>
      <c r="F217" s="174" t="s">
        <v>369</v>
      </c>
      <c r="G217" s="35"/>
      <c r="H217" s="35"/>
      <c r="I217" s="175"/>
      <c r="J217" s="35"/>
      <c r="K217" s="35"/>
      <c r="L217" s="38"/>
      <c r="M217" s="176"/>
      <c r="N217" s="177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133</v>
      </c>
      <c r="AU217" s="16" t="s">
        <v>84</v>
      </c>
    </row>
    <row r="218" spans="1:65" s="2" customFormat="1" ht="16.5" customHeight="1">
      <c r="A218" s="33"/>
      <c r="B218" s="34"/>
      <c r="C218" s="160" t="s">
        <v>370</v>
      </c>
      <c r="D218" s="160" t="s">
        <v>127</v>
      </c>
      <c r="E218" s="161" t="s">
        <v>371</v>
      </c>
      <c r="F218" s="162" t="s">
        <v>213</v>
      </c>
      <c r="G218" s="163" t="s">
        <v>130</v>
      </c>
      <c r="H218" s="164">
        <v>2</v>
      </c>
      <c r="I218" s="165"/>
      <c r="J218" s="166">
        <f>ROUND(I218*H218,2)</f>
        <v>0</v>
      </c>
      <c r="K218" s="162" t="s">
        <v>131</v>
      </c>
      <c r="L218" s="38"/>
      <c r="M218" s="167" t="s">
        <v>19</v>
      </c>
      <c r="N218" s="168" t="s">
        <v>47</v>
      </c>
      <c r="O218" s="63"/>
      <c r="P218" s="169">
        <f>O218*H218</f>
        <v>0</v>
      </c>
      <c r="Q218" s="169">
        <v>0</v>
      </c>
      <c r="R218" s="169">
        <f>Q218*H218</f>
        <v>0</v>
      </c>
      <c r="S218" s="169">
        <v>0</v>
      </c>
      <c r="T218" s="17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1" t="s">
        <v>132</v>
      </c>
      <c r="AT218" s="171" t="s">
        <v>127</v>
      </c>
      <c r="AU218" s="171" t="s">
        <v>84</v>
      </c>
      <c r="AY218" s="16" t="s">
        <v>126</v>
      </c>
      <c r="BE218" s="172">
        <f>IF(N218="základní",J218,0)</f>
        <v>0</v>
      </c>
      <c r="BF218" s="172">
        <f>IF(N218="snížená",J218,0)</f>
        <v>0</v>
      </c>
      <c r="BG218" s="172">
        <f>IF(N218="zákl. přenesená",J218,0)</f>
        <v>0</v>
      </c>
      <c r="BH218" s="172">
        <f>IF(N218="sníž. přenesená",J218,0)</f>
        <v>0</v>
      </c>
      <c r="BI218" s="172">
        <f>IF(N218="nulová",J218,0)</f>
        <v>0</v>
      </c>
      <c r="BJ218" s="16" t="s">
        <v>84</v>
      </c>
      <c r="BK218" s="172">
        <f>ROUND(I218*H218,2)</f>
        <v>0</v>
      </c>
      <c r="BL218" s="16" t="s">
        <v>132</v>
      </c>
      <c r="BM218" s="171" t="s">
        <v>372</v>
      </c>
    </row>
    <row r="219" spans="1:65" s="2" customFormat="1" ht="42.9">
      <c r="A219" s="33"/>
      <c r="B219" s="34"/>
      <c r="C219" s="35"/>
      <c r="D219" s="173" t="s">
        <v>133</v>
      </c>
      <c r="E219" s="35"/>
      <c r="F219" s="174" t="s">
        <v>215</v>
      </c>
      <c r="G219" s="35"/>
      <c r="H219" s="35"/>
      <c r="I219" s="175"/>
      <c r="J219" s="35"/>
      <c r="K219" s="35"/>
      <c r="L219" s="38"/>
      <c r="M219" s="176"/>
      <c r="N219" s="177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133</v>
      </c>
      <c r="AU219" s="16" t="s">
        <v>84</v>
      </c>
    </row>
    <row r="220" spans="1:65" s="2" customFormat="1" ht="16.5" customHeight="1">
      <c r="A220" s="33"/>
      <c r="B220" s="34"/>
      <c r="C220" s="160" t="s">
        <v>258</v>
      </c>
      <c r="D220" s="160" t="s">
        <v>127</v>
      </c>
      <c r="E220" s="161" t="s">
        <v>373</v>
      </c>
      <c r="F220" s="162" t="s">
        <v>217</v>
      </c>
      <c r="G220" s="163" t="s">
        <v>130</v>
      </c>
      <c r="H220" s="164">
        <v>2</v>
      </c>
      <c r="I220" s="165"/>
      <c r="J220" s="166">
        <f>ROUND(I220*H220,2)</f>
        <v>0</v>
      </c>
      <c r="K220" s="162" t="s">
        <v>131</v>
      </c>
      <c r="L220" s="38"/>
      <c r="M220" s="167" t="s">
        <v>19</v>
      </c>
      <c r="N220" s="168" t="s">
        <v>47</v>
      </c>
      <c r="O220" s="63"/>
      <c r="P220" s="169">
        <f>O220*H220</f>
        <v>0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71" t="s">
        <v>132</v>
      </c>
      <c r="AT220" s="171" t="s">
        <v>127</v>
      </c>
      <c r="AU220" s="171" t="s">
        <v>84</v>
      </c>
      <c r="AY220" s="16" t="s">
        <v>126</v>
      </c>
      <c r="BE220" s="172">
        <f>IF(N220="základní",J220,0)</f>
        <v>0</v>
      </c>
      <c r="BF220" s="172">
        <f>IF(N220="snížená",J220,0)</f>
        <v>0</v>
      </c>
      <c r="BG220" s="172">
        <f>IF(N220="zákl. přenesená",J220,0)</f>
        <v>0</v>
      </c>
      <c r="BH220" s="172">
        <f>IF(N220="sníž. přenesená",J220,0)</f>
        <v>0</v>
      </c>
      <c r="BI220" s="172">
        <f>IF(N220="nulová",J220,0)</f>
        <v>0</v>
      </c>
      <c r="BJ220" s="16" t="s">
        <v>84</v>
      </c>
      <c r="BK220" s="172">
        <f>ROUND(I220*H220,2)</f>
        <v>0</v>
      </c>
      <c r="BL220" s="16" t="s">
        <v>132</v>
      </c>
      <c r="BM220" s="171" t="s">
        <v>374</v>
      </c>
    </row>
    <row r="221" spans="1:65" s="2" customFormat="1" ht="34.299999999999997">
      <c r="A221" s="33"/>
      <c r="B221" s="34"/>
      <c r="C221" s="35"/>
      <c r="D221" s="173" t="s">
        <v>133</v>
      </c>
      <c r="E221" s="35"/>
      <c r="F221" s="174" t="s">
        <v>219</v>
      </c>
      <c r="G221" s="35"/>
      <c r="H221" s="35"/>
      <c r="I221" s="175"/>
      <c r="J221" s="35"/>
      <c r="K221" s="35"/>
      <c r="L221" s="38"/>
      <c r="M221" s="176"/>
      <c r="N221" s="177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133</v>
      </c>
      <c r="AU221" s="16" t="s">
        <v>84</v>
      </c>
    </row>
    <row r="222" spans="1:65" s="2" customFormat="1" ht="16.5" customHeight="1">
      <c r="A222" s="33"/>
      <c r="B222" s="34"/>
      <c r="C222" s="160" t="s">
        <v>375</v>
      </c>
      <c r="D222" s="160" t="s">
        <v>127</v>
      </c>
      <c r="E222" s="161" t="s">
        <v>376</v>
      </c>
      <c r="F222" s="162" t="s">
        <v>221</v>
      </c>
      <c r="G222" s="163" t="s">
        <v>130</v>
      </c>
      <c r="H222" s="164">
        <v>2</v>
      </c>
      <c r="I222" s="165"/>
      <c r="J222" s="166">
        <f>ROUND(I222*H222,2)</f>
        <v>0</v>
      </c>
      <c r="K222" s="162" t="s">
        <v>131</v>
      </c>
      <c r="L222" s="38"/>
      <c r="M222" s="167" t="s">
        <v>19</v>
      </c>
      <c r="N222" s="168" t="s">
        <v>47</v>
      </c>
      <c r="O222" s="63"/>
      <c r="P222" s="169">
        <f>O222*H222</f>
        <v>0</v>
      </c>
      <c r="Q222" s="169">
        <v>0</v>
      </c>
      <c r="R222" s="169">
        <f>Q222*H222</f>
        <v>0</v>
      </c>
      <c r="S222" s="169">
        <v>0</v>
      </c>
      <c r="T222" s="17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1" t="s">
        <v>132</v>
      </c>
      <c r="AT222" s="171" t="s">
        <v>127</v>
      </c>
      <c r="AU222" s="171" t="s">
        <v>84</v>
      </c>
      <c r="AY222" s="16" t="s">
        <v>126</v>
      </c>
      <c r="BE222" s="172">
        <f>IF(N222="základní",J222,0)</f>
        <v>0</v>
      </c>
      <c r="BF222" s="172">
        <f>IF(N222="snížená",J222,0)</f>
        <v>0</v>
      </c>
      <c r="BG222" s="172">
        <f>IF(N222="zákl. přenesená",J222,0)</f>
        <v>0</v>
      </c>
      <c r="BH222" s="172">
        <f>IF(N222="sníž. přenesená",J222,0)</f>
        <v>0</v>
      </c>
      <c r="BI222" s="172">
        <f>IF(N222="nulová",J222,0)</f>
        <v>0</v>
      </c>
      <c r="BJ222" s="16" t="s">
        <v>84</v>
      </c>
      <c r="BK222" s="172">
        <f>ROUND(I222*H222,2)</f>
        <v>0</v>
      </c>
      <c r="BL222" s="16" t="s">
        <v>132</v>
      </c>
      <c r="BM222" s="171" t="s">
        <v>377</v>
      </c>
    </row>
    <row r="223" spans="1:65" s="2" customFormat="1" ht="25.75">
      <c r="A223" s="33"/>
      <c r="B223" s="34"/>
      <c r="C223" s="35"/>
      <c r="D223" s="173" t="s">
        <v>133</v>
      </c>
      <c r="E223" s="35"/>
      <c r="F223" s="174" t="s">
        <v>223</v>
      </c>
      <c r="G223" s="35"/>
      <c r="H223" s="35"/>
      <c r="I223" s="175"/>
      <c r="J223" s="35"/>
      <c r="K223" s="35"/>
      <c r="L223" s="38"/>
      <c r="M223" s="176"/>
      <c r="N223" s="177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133</v>
      </c>
      <c r="AU223" s="16" t="s">
        <v>84</v>
      </c>
    </row>
    <row r="224" spans="1:65" s="2" customFormat="1" ht="16.5" customHeight="1">
      <c r="A224" s="33"/>
      <c r="B224" s="34"/>
      <c r="C224" s="160" t="s">
        <v>263</v>
      </c>
      <c r="D224" s="160" t="s">
        <v>127</v>
      </c>
      <c r="E224" s="161" t="s">
        <v>378</v>
      </c>
      <c r="F224" s="162" t="s">
        <v>226</v>
      </c>
      <c r="G224" s="163" t="s">
        <v>130</v>
      </c>
      <c r="H224" s="164">
        <v>2</v>
      </c>
      <c r="I224" s="165"/>
      <c r="J224" s="166">
        <f>ROUND(I224*H224,2)</f>
        <v>0</v>
      </c>
      <c r="K224" s="162" t="s">
        <v>131</v>
      </c>
      <c r="L224" s="38"/>
      <c r="M224" s="167" t="s">
        <v>19</v>
      </c>
      <c r="N224" s="168" t="s">
        <v>47</v>
      </c>
      <c r="O224" s="63"/>
      <c r="P224" s="169">
        <f>O224*H224</f>
        <v>0</v>
      </c>
      <c r="Q224" s="169">
        <v>0</v>
      </c>
      <c r="R224" s="169">
        <f>Q224*H224</f>
        <v>0</v>
      </c>
      <c r="S224" s="169">
        <v>0</v>
      </c>
      <c r="T224" s="17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71" t="s">
        <v>132</v>
      </c>
      <c r="AT224" s="171" t="s">
        <v>127</v>
      </c>
      <c r="AU224" s="171" t="s">
        <v>84</v>
      </c>
      <c r="AY224" s="16" t="s">
        <v>126</v>
      </c>
      <c r="BE224" s="172">
        <f>IF(N224="základní",J224,0)</f>
        <v>0</v>
      </c>
      <c r="BF224" s="172">
        <f>IF(N224="snížená",J224,0)</f>
        <v>0</v>
      </c>
      <c r="BG224" s="172">
        <f>IF(N224="zákl. přenesená",J224,0)</f>
        <v>0</v>
      </c>
      <c r="BH224" s="172">
        <f>IF(N224="sníž. přenesená",J224,0)</f>
        <v>0</v>
      </c>
      <c r="BI224" s="172">
        <f>IF(N224="nulová",J224,0)</f>
        <v>0</v>
      </c>
      <c r="BJ224" s="16" t="s">
        <v>84</v>
      </c>
      <c r="BK224" s="172">
        <f>ROUND(I224*H224,2)</f>
        <v>0</v>
      </c>
      <c r="BL224" s="16" t="s">
        <v>132</v>
      </c>
      <c r="BM224" s="171" t="s">
        <v>379</v>
      </c>
    </row>
    <row r="225" spans="1:65" s="2" customFormat="1" ht="17.149999999999999">
      <c r="A225" s="33"/>
      <c r="B225" s="34"/>
      <c r="C225" s="35"/>
      <c r="D225" s="173" t="s">
        <v>133</v>
      </c>
      <c r="E225" s="35"/>
      <c r="F225" s="174" t="s">
        <v>228</v>
      </c>
      <c r="G225" s="35"/>
      <c r="H225" s="35"/>
      <c r="I225" s="175"/>
      <c r="J225" s="35"/>
      <c r="K225" s="35"/>
      <c r="L225" s="38"/>
      <c r="M225" s="176"/>
      <c r="N225" s="177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133</v>
      </c>
      <c r="AU225" s="16" t="s">
        <v>84</v>
      </c>
    </row>
    <row r="226" spans="1:65" s="2" customFormat="1" ht="16.5" customHeight="1">
      <c r="A226" s="33"/>
      <c r="B226" s="34"/>
      <c r="C226" s="160" t="s">
        <v>380</v>
      </c>
      <c r="D226" s="160" t="s">
        <v>127</v>
      </c>
      <c r="E226" s="161" t="s">
        <v>381</v>
      </c>
      <c r="F226" s="162" t="s">
        <v>230</v>
      </c>
      <c r="G226" s="163" t="s">
        <v>130</v>
      </c>
      <c r="H226" s="164">
        <v>1</v>
      </c>
      <c r="I226" s="165"/>
      <c r="J226" s="166">
        <f>ROUND(I226*H226,2)</f>
        <v>0</v>
      </c>
      <c r="K226" s="162" t="s">
        <v>131</v>
      </c>
      <c r="L226" s="38"/>
      <c r="M226" s="167" t="s">
        <v>19</v>
      </c>
      <c r="N226" s="168" t="s">
        <v>47</v>
      </c>
      <c r="O226" s="63"/>
      <c r="P226" s="169">
        <f>O226*H226</f>
        <v>0</v>
      </c>
      <c r="Q226" s="169">
        <v>0</v>
      </c>
      <c r="R226" s="169">
        <f>Q226*H226</f>
        <v>0</v>
      </c>
      <c r="S226" s="169">
        <v>0</v>
      </c>
      <c r="T226" s="17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71" t="s">
        <v>132</v>
      </c>
      <c r="AT226" s="171" t="s">
        <v>127</v>
      </c>
      <c r="AU226" s="171" t="s">
        <v>84</v>
      </c>
      <c r="AY226" s="16" t="s">
        <v>126</v>
      </c>
      <c r="BE226" s="172">
        <f>IF(N226="základní",J226,0)</f>
        <v>0</v>
      </c>
      <c r="BF226" s="172">
        <f>IF(N226="snížená",J226,0)</f>
        <v>0</v>
      </c>
      <c r="BG226" s="172">
        <f>IF(N226="zákl. přenesená",J226,0)</f>
        <v>0</v>
      </c>
      <c r="BH226" s="172">
        <f>IF(N226="sníž. přenesená",J226,0)</f>
        <v>0</v>
      </c>
      <c r="BI226" s="172">
        <f>IF(N226="nulová",J226,0)</f>
        <v>0</v>
      </c>
      <c r="BJ226" s="16" t="s">
        <v>84</v>
      </c>
      <c r="BK226" s="172">
        <f>ROUND(I226*H226,2)</f>
        <v>0</v>
      </c>
      <c r="BL226" s="16" t="s">
        <v>132</v>
      </c>
      <c r="BM226" s="171" t="s">
        <v>382</v>
      </c>
    </row>
    <row r="227" spans="1:65" s="2" customFormat="1" ht="17.149999999999999">
      <c r="A227" s="33"/>
      <c r="B227" s="34"/>
      <c r="C227" s="35"/>
      <c r="D227" s="173" t="s">
        <v>133</v>
      </c>
      <c r="E227" s="35"/>
      <c r="F227" s="174" t="s">
        <v>232</v>
      </c>
      <c r="G227" s="35"/>
      <c r="H227" s="35"/>
      <c r="I227" s="175"/>
      <c r="J227" s="35"/>
      <c r="K227" s="35"/>
      <c r="L227" s="38"/>
      <c r="M227" s="176"/>
      <c r="N227" s="177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133</v>
      </c>
      <c r="AU227" s="16" t="s">
        <v>84</v>
      </c>
    </row>
    <row r="228" spans="1:65" s="2" customFormat="1" ht="16.5" customHeight="1">
      <c r="A228" s="33"/>
      <c r="B228" s="34"/>
      <c r="C228" s="160" t="s">
        <v>267</v>
      </c>
      <c r="D228" s="160" t="s">
        <v>127</v>
      </c>
      <c r="E228" s="161" t="s">
        <v>383</v>
      </c>
      <c r="F228" s="162" t="s">
        <v>235</v>
      </c>
      <c r="G228" s="163" t="s">
        <v>130</v>
      </c>
      <c r="H228" s="164">
        <v>4</v>
      </c>
      <c r="I228" s="165"/>
      <c r="J228" s="166">
        <f>ROUND(I228*H228,2)</f>
        <v>0</v>
      </c>
      <c r="K228" s="162" t="s">
        <v>131</v>
      </c>
      <c r="L228" s="38"/>
      <c r="M228" s="167" t="s">
        <v>19</v>
      </c>
      <c r="N228" s="168" t="s">
        <v>47</v>
      </c>
      <c r="O228" s="63"/>
      <c r="P228" s="169">
        <f>O228*H228</f>
        <v>0</v>
      </c>
      <c r="Q228" s="169">
        <v>0</v>
      </c>
      <c r="R228" s="169">
        <f>Q228*H228</f>
        <v>0</v>
      </c>
      <c r="S228" s="169">
        <v>0</v>
      </c>
      <c r="T228" s="17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1" t="s">
        <v>132</v>
      </c>
      <c r="AT228" s="171" t="s">
        <v>127</v>
      </c>
      <c r="AU228" s="171" t="s">
        <v>84</v>
      </c>
      <c r="AY228" s="16" t="s">
        <v>126</v>
      </c>
      <c r="BE228" s="172">
        <f>IF(N228="základní",J228,0)</f>
        <v>0</v>
      </c>
      <c r="BF228" s="172">
        <f>IF(N228="snížená",J228,0)</f>
        <v>0</v>
      </c>
      <c r="BG228" s="172">
        <f>IF(N228="zákl. přenesená",J228,0)</f>
        <v>0</v>
      </c>
      <c r="BH228" s="172">
        <f>IF(N228="sníž. přenesená",J228,0)</f>
        <v>0</v>
      </c>
      <c r="BI228" s="172">
        <f>IF(N228="nulová",J228,0)</f>
        <v>0</v>
      </c>
      <c r="BJ228" s="16" t="s">
        <v>84</v>
      </c>
      <c r="BK228" s="172">
        <f>ROUND(I228*H228,2)</f>
        <v>0</v>
      </c>
      <c r="BL228" s="16" t="s">
        <v>132</v>
      </c>
      <c r="BM228" s="171" t="s">
        <v>384</v>
      </c>
    </row>
    <row r="229" spans="1:65" s="2" customFormat="1" ht="17.149999999999999">
      <c r="A229" s="33"/>
      <c r="B229" s="34"/>
      <c r="C229" s="35"/>
      <c r="D229" s="173" t="s">
        <v>133</v>
      </c>
      <c r="E229" s="35"/>
      <c r="F229" s="174" t="s">
        <v>237</v>
      </c>
      <c r="G229" s="35"/>
      <c r="H229" s="35"/>
      <c r="I229" s="175"/>
      <c r="J229" s="35"/>
      <c r="K229" s="35"/>
      <c r="L229" s="38"/>
      <c r="M229" s="176"/>
      <c r="N229" s="177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133</v>
      </c>
      <c r="AU229" s="16" t="s">
        <v>84</v>
      </c>
    </row>
    <row r="230" spans="1:65" s="2" customFormat="1" ht="16.5" customHeight="1">
      <c r="A230" s="33"/>
      <c r="B230" s="34"/>
      <c r="C230" s="160" t="s">
        <v>385</v>
      </c>
      <c r="D230" s="160" t="s">
        <v>127</v>
      </c>
      <c r="E230" s="161" t="s">
        <v>386</v>
      </c>
      <c r="F230" s="162" t="s">
        <v>253</v>
      </c>
      <c r="G230" s="163" t="s">
        <v>130</v>
      </c>
      <c r="H230" s="164">
        <v>1</v>
      </c>
      <c r="I230" s="165"/>
      <c r="J230" s="166">
        <f>ROUND(I230*H230,2)</f>
        <v>0</v>
      </c>
      <c r="K230" s="162" t="s">
        <v>131</v>
      </c>
      <c r="L230" s="38"/>
      <c r="M230" s="167" t="s">
        <v>19</v>
      </c>
      <c r="N230" s="168" t="s">
        <v>47</v>
      </c>
      <c r="O230" s="63"/>
      <c r="P230" s="169">
        <f>O230*H230</f>
        <v>0</v>
      </c>
      <c r="Q230" s="169">
        <v>0</v>
      </c>
      <c r="R230" s="169">
        <f>Q230*H230</f>
        <v>0</v>
      </c>
      <c r="S230" s="169">
        <v>0</v>
      </c>
      <c r="T230" s="170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1" t="s">
        <v>132</v>
      </c>
      <c r="AT230" s="171" t="s">
        <v>127</v>
      </c>
      <c r="AU230" s="171" t="s">
        <v>84</v>
      </c>
      <c r="AY230" s="16" t="s">
        <v>126</v>
      </c>
      <c r="BE230" s="172">
        <f>IF(N230="základní",J230,0)</f>
        <v>0</v>
      </c>
      <c r="BF230" s="172">
        <f>IF(N230="snížená",J230,0)</f>
        <v>0</v>
      </c>
      <c r="BG230" s="172">
        <f>IF(N230="zákl. přenesená",J230,0)</f>
        <v>0</v>
      </c>
      <c r="BH230" s="172">
        <f>IF(N230="sníž. přenesená",J230,0)</f>
        <v>0</v>
      </c>
      <c r="BI230" s="172">
        <f>IF(N230="nulová",J230,0)</f>
        <v>0</v>
      </c>
      <c r="BJ230" s="16" t="s">
        <v>84</v>
      </c>
      <c r="BK230" s="172">
        <f>ROUND(I230*H230,2)</f>
        <v>0</v>
      </c>
      <c r="BL230" s="16" t="s">
        <v>132</v>
      </c>
      <c r="BM230" s="171" t="s">
        <v>387</v>
      </c>
    </row>
    <row r="231" spans="1:65" s="2" customFormat="1" ht="42.9">
      <c r="A231" s="33"/>
      <c r="B231" s="34"/>
      <c r="C231" s="35"/>
      <c r="D231" s="173" t="s">
        <v>133</v>
      </c>
      <c r="E231" s="35"/>
      <c r="F231" s="174" t="s">
        <v>255</v>
      </c>
      <c r="G231" s="35"/>
      <c r="H231" s="35"/>
      <c r="I231" s="175"/>
      <c r="J231" s="35"/>
      <c r="K231" s="35"/>
      <c r="L231" s="38"/>
      <c r="M231" s="176"/>
      <c r="N231" s="177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133</v>
      </c>
      <c r="AU231" s="16" t="s">
        <v>84</v>
      </c>
    </row>
    <row r="232" spans="1:65" s="2" customFormat="1" ht="16.5" customHeight="1">
      <c r="A232" s="33"/>
      <c r="B232" s="34"/>
      <c r="C232" s="160" t="s">
        <v>272</v>
      </c>
      <c r="D232" s="160" t="s">
        <v>127</v>
      </c>
      <c r="E232" s="161" t="s">
        <v>388</v>
      </c>
      <c r="F232" s="162" t="s">
        <v>257</v>
      </c>
      <c r="G232" s="163" t="s">
        <v>130</v>
      </c>
      <c r="H232" s="164">
        <v>1</v>
      </c>
      <c r="I232" s="165"/>
      <c r="J232" s="166">
        <f>ROUND(I232*H232,2)</f>
        <v>0</v>
      </c>
      <c r="K232" s="162" t="s">
        <v>131</v>
      </c>
      <c r="L232" s="38"/>
      <c r="M232" s="167" t="s">
        <v>19</v>
      </c>
      <c r="N232" s="168" t="s">
        <v>47</v>
      </c>
      <c r="O232" s="63"/>
      <c r="P232" s="169">
        <f>O232*H232</f>
        <v>0</v>
      </c>
      <c r="Q232" s="169">
        <v>0</v>
      </c>
      <c r="R232" s="169">
        <f>Q232*H232</f>
        <v>0</v>
      </c>
      <c r="S232" s="169">
        <v>0</v>
      </c>
      <c r="T232" s="170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1" t="s">
        <v>132</v>
      </c>
      <c r="AT232" s="171" t="s">
        <v>127</v>
      </c>
      <c r="AU232" s="171" t="s">
        <v>84</v>
      </c>
      <c r="AY232" s="16" t="s">
        <v>126</v>
      </c>
      <c r="BE232" s="172">
        <f>IF(N232="základní",J232,0)</f>
        <v>0</v>
      </c>
      <c r="BF232" s="172">
        <f>IF(N232="snížená",J232,0)</f>
        <v>0</v>
      </c>
      <c r="BG232" s="172">
        <f>IF(N232="zákl. přenesená",J232,0)</f>
        <v>0</v>
      </c>
      <c r="BH232" s="172">
        <f>IF(N232="sníž. přenesená",J232,0)</f>
        <v>0</v>
      </c>
      <c r="BI232" s="172">
        <f>IF(N232="nulová",J232,0)</f>
        <v>0</v>
      </c>
      <c r="BJ232" s="16" t="s">
        <v>84</v>
      </c>
      <c r="BK232" s="172">
        <f>ROUND(I232*H232,2)</f>
        <v>0</v>
      </c>
      <c r="BL232" s="16" t="s">
        <v>132</v>
      </c>
      <c r="BM232" s="171" t="s">
        <v>389</v>
      </c>
    </row>
    <row r="233" spans="1:65" s="2" customFormat="1" ht="17.149999999999999">
      <c r="A233" s="33"/>
      <c r="B233" s="34"/>
      <c r="C233" s="35"/>
      <c r="D233" s="173" t="s">
        <v>133</v>
      </c>
      <c r="E233" s="35"/>
      <c r="F233" s="174" t="s">
        <v>259</v>
      </c>
      <c r="G233" s="35"/>
      <c r="H233" s="35"/>
      <c r="I233" s="175"/>
      <c r="J233" s="35"/>
      <c r="K233" s="35"/>
      <c r="L233" s="38"/>
      <c r="M233" s="176"/>
      <c r="N233" s="177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133</v>
      </c>
      <c r="AU233" s="16" t="s">
        <v>84</v>
      </c>
    </row>
    <row r="234" spans="1:65" s="2" customFormat="1" ht="16.5" customHeight="1">
      <c r="A234" s="33"/>
      <c r="B234" s="34"/>
      <c r="C234" s="160" t="s">
        <v>390</v>
      </c>
      <c r="D234" s="160" t="s">
        <v>127</v>
      </c>
      <c r="E234" s="161" t="s">
        <v>391</v>
      </c>
      <c r="F234" s="162" t="s">
        <v>262</v>
      </c>
      <c r="G234" s="163" t="s">
        <v>130</v>
      </c>
      <c r="H234" s="164">
        <v>1</v>
      </c>
      <c r="I234" s="165"/>
      <c r="J234" s="166">
        <f>ROUND(I234*H234,2)</f>
        <v>0</v>
      </c>
      <c r="K234" s="162" t="s">
        <v>131</v>
      </c>
      <c r="L234" s="38"/>
      <c r="M234" s="167" t="s">
        <v>19</v>
      </c>
      <c r="N234" s="168" t="s">
        <v>47</v>
      </c>
      <c r="O234" s="63"/>
      <c r="P234" s="169">
        <f>O234*H234</f>
        <v>0</v>
      </c>
      <c r="Q234" s="169">
        <v>0</v>
      </c>
      <c r="R234" s="169">
        <f>Q234*H234</f>
        <v>0</v>
      </c>
      <c r="S234" s="169">
        <v>0</v>
      </c>
      <c r="T234" s="170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1" t="s">
        <v>132</v>
      </c>
      <c r="AT234" s="171" t="s">
        <v>127</v>
      </c>
      <c r="AU234" s="171" t="s">
        <v>84</v>
      </c>
      <c r="AY234" s="16" t="s">
        <v>126</v>
      </c>
      <c r="BE234" s="172">
        <f>IF(N234="základní",J234,0)</f>
        <v>0</v>
      </c>
      <c r="BF234" s="172">
        <f>IF(N234="snížená",J234,0)</f>
        <v>0</v>
      </c>
      <c r="BG234" s="172">
        <f>IF(N234="zákl. přenesená",J234,0)</f>
        <v>0</v>
      </c>
      <c r="BH234" s="172">
        <f>IF(N234="sníž. přenesená",J234,0)</f>
        <v>0</v>
      </c>
      <c r="BI234" s="172">
        <f>IF(N234="nulová",J234,0)</f>
        <v>0</v>
      </c>
      <c r="BJ234" s="16" t="s">
        <v>84</v>
      </c>
      <c r="BK234" s="172">
        <f>ROUND(I234*H234,2)</f>
        <v>0</v>
      </c>
      <c r="BL234" s="16" t="s">
        <v>132</v>
      </c>
      <c r="BM234" s="171" t="s">
        <v>392</v>
      </c>
    </row>
    <row r="235" spans="1:65" s="2" customFormat="1" ht="77.150000000000006">
      <c r="A235" s="33"/>
      <c r="B235" s="34"/>
      <c r="C235" s="35"/>
      <c r="D235" s="173" t="s">
        <v>133</v>
      </c>
      <c r="E235" s="35"/>
      <c r="F235" s="174" t="s">
        <v>264</v>
      </c>
      <c r="G235" s="35"/>
      <c r="H235" s="35"/>
      <c r="I235" s="175"/>
      <c r="J235" s="35"/>
      <c r="K235" s="35"/>
      <c r="L235" s="38"/>
      <c r="M235" s="176"/>
      <c r="N235" s="177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133</v>
      </c>
      <c r="AU235" s="16" t="s">
        <v>84</v>
      </c>
    </row>
    <row r="236" spans="1:65" s="2" customFormat="1" ht="16.5" customHeight="1">
      <c r="A236" s="33"/>
      <c r="B236" s="34"/>
      <c r="C236" s="160" t="s">
        <v>276</v>
      </c>
      <c r="D236" s="160" t="s">
        <v>127</v>
      </c>
      <c r="E236" s="161" t="s">
        <v>393</v>
      </c>
      <c r="F236" s="162" t="s">
        <v>266</v>
      </c>
      <c r="G236" s="163" t="s">
        <v>130</v>
      </c>
      <c r="H236" s="164">
        <v>1</v>
      </c>
      <c r="I236" s="165"/>
      <c r="J236" s="166">
        <f>ROUND(I236*H236,2)</f>
        <v>0</v>
      </c>
      <c r="K236" s="162" t="s">
        <v>131</v>
      </c>
      <c r="L236" s="38"/>
      <c r="M236" s="167" t="s">
        <v>19</v>
      </c>
      <c r="N236" s="168" t="s">
        <v>47</v>
      </c>
      <c r="O236" s="63"/>
      <c r="P236" s="169">
        <f>O236*H236</f>
        <v>0</v>
      </c>
      <c r="Q236" s="169">
        <v>0</v>
      </c>
      <c r="R236" s="169">
        <f>Q236*H236</f>
        <v>0</v>
      </c>
      <c r="S236" s="169">
        <v>0</v>
      </c>
      <c r="T236" s="17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1" t="s">
        <v>132</v>
      </c>
      <c r="AT236" s="171" t="s">
        <v>127</v>
      </c>
      <c r="AU236" s="171" t="s">
        <v>84</v>
      </c>
      <c r="AY236" s="16" t="s">
        <v>126</v>
      </c>
      <c r="BE236" s="172">
        <f>IF(N236="základní",J236,0)</f>
        <v>0</v>
      </c>
      <c r="BF236" s="172">
        <f>IF(N236="snížená",J236,0)</f>
        <v>0</v>
      </c>
      <c r="BG236" s="172">
        <f>IF(N236="zákl. přenesená",J236,0)</f>
        <v>0</v>
      </c>
      <c r="BH236" s="172">
        <f>IF(N236="sníž. přenesená",J236,0)</f>
        <v>0</v>
      </c>
      <c r="BI236" s="172">
        <f>IF(N236="nulová",J236,0)</f>
        <v>0</v>
      </c>
      <c r="BJ236" s="16" t="s">
        <v>84</v>
      </c>
      <c r="BK236" s="172">
        <f>ROUND(I236*H236,2)</f>
        <v>0</v>
      </c>
      <c r="BL236" s="16" t="s">
        <v>132</v>
      </c>
      <c r="BM236" s="171" t="s">
        <v>394</v>
      </c>
    </row>
    <row r="237" spans="1:65" s="2" customFormat="1" ht="17.149999999999999">
      <c r="A237" s="33"/>
      <c r="B237" s="34"/>
      <c r="C237" s="35"/>
      <c r="D237" s="173" t="s">
        <v>133</v>
      </c>
      <c r="E237" s="35"/>
      <c r="F237" s="174" t="s">
        <v>268</v>
      </c>
      <c r="G237" s="35"/>
      <c r="H237" s="35"/>
      <c r="I237" s="175"/>
      <c r="J237" s="35"/>
      <c r="K237" s="35"/>
      <c r="L237" s="38"/>
      <c r="M237" s="176"/>
      <c r="N237" s="177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133</v>
      </c>
      <c r="AU237" s="16" t="s">
        <v>84</v>
      </c>
    </row>
    <row r="238" spans="1:65" s="2" customFormat="1" ht="16.5" customHeight="1">
      <c r="A238" s="33"/>
      <c r="B238" s="34"/>
      <c r="C238" s="160" t="s">
        <v>395</v>
      </c>
      <c r="D238" s="160" t="s">
        <v>127</v>
      </c>
      <c r="E238" s="161" t="s">
        <v>396</v>
      </c>
      <c r="F238" s="162" t="s">
        <v>271</v>
      </c>
      <c r="G238" s="163" t="s">
        <v>130</v>
      </c>
      <c r="H238" s="164">
        <v>2</v>
      </c>
      <c r="I238" s="165"/>
      <c r="J238" s="166">
        <f>ROUND(I238*H238,2)</f>
        <v>0</v>
      </c>
      <c r="K238" s="162" t="s">
        <v>131</v>
      </c>
      <c r="L238" s="38"/>
      <c r="M238" s="167" t="s">
        <v>19</v>
      </c>
      <c r="N238" s="168" t="s">
        <v>47</v>
      </c>
      <c r="O238" s="63"/>
      <c r="P238" s="169">
        <f>O238*H238</f>
        <v>0</v>
      </c>
      <c r="Q238" s="169">
        <v>0</v>
      </c>
      <c r="R238" s="169">
        <f>Q238*H238</f>
        <v>0</v>
      </c>
      <c r="S238" s="169">
        <v>0</v>
      </c>
      <c r="T238" s="170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1" t="s">
        <v>132</v>
      </c>
      <c r="AT238" s="171" t="s">
        <v>127</v>
      </c>
      <c r="AU238" s="171" t="s">
        <v>84</v>
      </c>
      <c r="AY238" s="16" t="s">
        <v>126</v>
      </c>
      <c r="BE238" s="172">
        <f>IF(N238="základní",J238,0)</f>
        <v>0</v>
      </c>
      <c r="BF238" s="172">
        <f>IF(N238="snížená",J238,0)</f>
        <v>0</v>
      </c>
      <c r="BG238" s="172">
        <f>IF(N238="zákl. přenesená",J238,0)</f>
        <v>0</v>
      </c>
      <c r="BH238" s="172">
        <f>IF(N238="sníž. přenesená",J238,0)</f>
        <v>0</v>
      </c>
      <c r="BI238" s="172">
        <f>IF(N238="nulová",J238,0)</f>
        <v>0</v>
      </c>
      <c r="BJ238" s="16" t="s">
        <v>84</v>
      </c>
      <c r="BK238" s="172">
        <f>ROUND(I238*H238,2)</f>
        <v>0</v>
      </c>
      <c r="BL238" s="16" t="s">
        <v>132</v>
      </c>
      <c r="BM238" s="171" t="s">
        <v>397</v>
      </c>
    </row>
    <row r="239" spans="1:65" s="2" customFormat="1" ht="17.149999999999999">
      <c r="A239" s="33"/>
      <c r="B239" s="34"/>
      <c r="C239" s="283"/>
      <c r="D239" s="284" t="s">
        <v>133</v>
      </c>
      <c r="E239" s="283"/>
      <c r="F239" s="285" t="s">
        <v>913</v>
      </c>
      <c r="G239" s="283"/>
      <c r="H239" s="283"/>
      <c r="I239" s="286"/>
      <c r="J239" s="283"/>
      <c r="K239" s="283"/>
      <c r="L239" s="38"/>
      <c r="M239" s="176"/>
      <c r="N239" s="177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133</v>
      </c>
      <c r="AU239" s="16" t="s">
        <v>84</v>
      </c>
    </row>
    <row r="240" spans="1:65" s="2" customFormat="1" ht="16.5" customHeight="1">
      <c r="A240" s="33"/>
      <c r="B240" s="34"/>
      <c r="C240" s="160" t="s">
        <v>281</v>
      </c>
      <c r="D240" s="160" t="s">
        <v>127</v>
      </c>
      <c r="E240" s="161" t="s">
        <v>398</v>
      </c>
      <c r="F240" s="162" t="s">
        <v>275</v>
      </c>
      <c r="G240" s="163" t="s">
        <v>130</v>
      </c>
      <c r="H240" s="164">
        <v>1</v>
      </c>
      <c r="I240" s="165"/>
      <c r="J240" s="166">
        <f>ROUND(I240*H240,2)</f>
        <v>0</v>
      </c>
      <c r="K240" s="162" t="s">
        <v>131</v>
      </c>
      <c r="L240" s="38"/>
      <c r="M240" s="167" t="s">
        <v>19</v>
      </c>
      <c r="N240" s="168" t="s">
        <v>47</v>
      </c>
      <c r="O240" s="63"/>
      <c r="P240" s="169">
        <f>O240*H240</f>
        <v>0</v>
      </c>
      <c r="Q240" s="169">
        <v>0</v>
      </c>
      <c r="R240" s="169">
        <f>Q240*H240</f>
        <v>0</v>
      </c>
      <c r="S240" s="169">
        <v>0</v>
      </c>
      <c r="T240" s="17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1" t="s">
        <v>132</v>
      </c>
      <c r="AT240" s="171" t="s">
        <v>127</v>
      </c>
      <c r="AU240" s="171" t="s">
        <v>84</v>
      </c>
      <c r="AY240" s="16" t="s">
        <v>126</v>
      </c>
      <c r="BE240" s="172">
        <f>IF(N240="základní",J240,0)</f>
        <v>0</v>
      </c>
      <c r="BF240" s="172">
        <f>IF(N240="snížená",J240,0)</f>
        <v>0</v>
      </c>
      <c r="BG240" s="172">
        <f>IF(N240="zákl. přenesená",J240,0)</f>
        <v>0</v>
      </c>
      <c r="BH240" s="172">
        <f>IF(N240="sníž. přenesená",J240,0)</f>
        <v>0</v>
      </c>
      <c r="BI240" s="172">
        <f>IF(N240="nulová",J240,0)</f>
        <v>0</v>
      </c>
      <c r="BJ240" s="16" t="s">
        <v>84</v>
      </c>
      <c r="BK240" s="172">
        <f>ROUND(I240*H240,2)</f>
        <v>0</v>
      </c>
      <c r="BL240" s="16" t="s">
        <v>132</v>
      </c>
      <c r="BM240" s="171" t="s">
        <v>399</v>
      </c>
    </row>
    <row r="241" spans="1:65" s="2" customFormat="1" ht="25.75">
      <c r="A241" s="33"/>
      <c r="B241" s="34"/>
      <c r="C241" s="35"/>
      <c r="D241" s="173" t="s">
        <v>133</v>
      </c>
      <c r="E241" s="35"/>
      <c r="F241" s="174" t="s">
        <v>277</v>
      </c>
      <c r="G241" s="35"/>
      <c r="H241" s="35"/>
      <c r="I241" s="175"/>
      <c r="J241" s="35"/>
      <c r="K241" s="35"/>
      <c r="L241" s="38"/>
      <c r="M241" s="176"/>
      <c r="N241" s="177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133</v>
      </c>
      <c r="AU241" s="16" t="s">
        <v>84</v>
      </c>
    </row>
    <row r="242" spans="1:65" s="2" customFormat="1" ht="16.5" customHeight="1">
      <c r="A242" s="33"/>
      <c r="B242" s="34"/>
      <c r="C242" s="160" t="s">
        <v>400</v>
      </c>
      <c r="D242" s="160" t="s">
        <v>127</v>
      </c>
      <c r="E242" s="161" t="s">
        <v>401</v>
      </c>
      <c r="F242" s="162" t="s">
        <v>280</v>
      </c>
      <c r="G242" s="163" t="s">
        <v>130</v>
      </c>
      <c r="H242" s="164">
        <v>1</v>
      </c>
      <c r="I242" s="165"/>
      <c r="J242" s="166">
        <f>ROUND(I242*H242,2)</f>
        <v>0</v>
      </c>
      <c r="K242" s="162" t="s">
        <v>131</v>
      </c>
      <c r="L242" s="38"/>
      <c r="M242" s="167" t="s">
        <v>19</v>
      </c>
      <c r="N242" s="168" t="s">
        <v>47</v>
      </c>
      <c r="O242" s="63"/>
      <c r="P242" s="169">
        <f>O242*H242</f>
        <v>0</v>
      </c>
      <c r="Q242" s="169">
        <v>0</v>
      </c>
      <c r="R242" s="169">
        <f>Q242*H242</f>
        <v>0</v>
      </c>
      <c r="S242" s="169">
        <v>0</v>
      </c>
      <c r="T242" s="170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1" t="s">
        <v>132</v>
      </c>
      <c r="AT242" s="171" t="s">
        <v>127</v>
      </c>
      <c r="AU242" s="171" t="s">
        <v>84</v>
      </c>
      <c r="AY242" s="16" t="s">
        <v>126</v>
      </c>
      <c r="BE242" s="172">
        <f>IF(N242="základní",J242,0)</f>
        <v>0</v>
      </c>
      <c r="BF242" s="172">
        <f>IF(N242="snížená",J242,0)</f>
        <v>0</v>
      </c>
      <c r="BG242" s="172">
        <f>IF(N242="zákl. přenesená",J242,0)</f>
        <v>0</v>
      </c>
      <c r="BH242" s="172">
        <f>IF(N242="sníž. přenesená",J242,0)</f>
        <v>0</v>
      </c>
      <c r="BI242" s="172">
        <f>IF(N242="nulová",J242,0)</f>
        <v>0</v>
      </c>
      <c r="BJ242" s="16" t="s">
        <v>84</v>
      </c>
      <c r="BK242" s="172">
        <f>ROUND(I242*H242,2)</f>
        <v>0</v>
      </c>
      <c r="BL242" s="16" t="s">
        <v>132</v>
      </c>
      <c r="BM242" s="171" t="s">
        <v>402</v>
      </c>
    </row>
    <row r="243" spans="1:65" s="2" customFormat="1" ht="42.9">
      <c r="A243" s="33"/>
      <c r="B243" s="34"/>
      <c r="C243" s="35"/>
      <c r="D243" s="173" t="s">
        <v>133</v>
      </c>
      <c r="E243" s="35"/>
      <c r="F243" s="174" t="s">
        <v>282</v>
      </c>
      <c r="G243" s="35"/>
      <c r="H243" s="35"/>
      <c r="I243" s="175"/>
      <c r="J243" s="35"/>
      <c r="K243" s="35"/>
      <c r="L243" s="38"/>
      <c r="M243" s="176"/>
      <c r="N243" s="177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133</v>
      </c>
      <c r="AU243" s="16" t="s">
        <v>84</v>
      </c>
    </row>
    <row r="244" spans="1:65" s="2" customFormat="1" ht="16.5" customHeight="1">
      <c r="A244" s="33"/>
      <c r="B244" s="34"/>
      <c r="C244" s="160" t="s">
        <v>285</v>
      </c>
      <c r="D244" s="160" t="s">
        <v>127</v>
      </c>
      <c r="E244" s="161" t="s">
        <v>403</v>
      </c>
      <c r="F244" s="162" t="s">
        <v>284</v>
      </c>
      <c r="G244" s="163" t="s">
        <v>130</v>
      </c>
      <c r="H244" s="164">
        <v>1</v>
      </c>
      <c r="I244" s="165"/>
      <c r="J244" s="166">
        <f>ROUND(I244*H244,2)</f>
        <v>0</v>
      </c>
      <c r="K244" s="162" t="s">
        <v>131</v>
      </c>
      <c r="L244" s="38"/>
      <c r="M244" s="167" t="s">
        <v>19</v>
      </c>
      <c r="N244" s="168" t="s">
        <v>47</v>
      </c>
      <c r="O244" s="63"/>
      <c r="P244" s="169">
        <f>O244*H244</f>
        <v>0</v>
      </c>
      <c r="Q244" s="169">
        <v>0</v>
      </c>
      <c r="R244" s="169">
        <f>Q244*H244</f>
        <v>0</v>
      </c>
      <c r="S244" s="169">
        <v>0</v>
      </c>
      <c r="T244" s="170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71" t="s">
        <v>132</v>
      </c>
      <c r="AT244" s="171" t="s">
        <v>127</v>
      </c>
      <c r="AU244" s="171" t="s">
        <v>84</v>
      </c>
      <c r="AY244" s="16" t="s">
        <v>126</v>
      </c>
      <c r="BE244" s="172">
        <f>IF(N244="základní",J244,0)</f>
        <v>0</v>
      </c>
      <c r="BF244" s="172">
        <f>IF(N244="snížená",J244,0)</f>
        <v>0</v>
      </c>
      <c r="BG244" s="172">
        <f>IF(N244="zákl. přenesená",J244,0)</f>
        <v>0</v>
      </c>
      <c r="BH244" s="172">
        <f>IF(N244="sníž. přenesená",J244,0)</f>
        <v>0</v>
      </c>
      <c r="BI244" s="172">
        <f>IF(N244="nulová",J244,0)</f>
        <v>0</v>
      </c>
      <c r="BJ244" s="16" t="s">
        <v>84</v>
      </c>
      <c r="BK244" s="172">
        <f>ROUND(I244*H244,2)</f>
        <v>0</v>
      </c>
      <c r="BL244" s="16" t="s">
        <v>132</v>
      </c>
      <c r="BM244" s="171" t="s">
        <v>404</v>
      </c>
    </row>
    <row r="245" spans="1:65" s="2" customFormat="1" ht="34.299999999999997">
      <c r="A245" s="33"/>
      <c r="B245" s="34"/>
      <c r="C245" s="35"/>
      <c r="D245" s="173" t="s">
        <v>133</v>
      </c>
      <c r="E245" s="35"/>
      <c r="F245" s="174" t="s">
        <v>286</v>
      </c>
      <c r="G245" s="35"/>
      <c r="H245" s="35"/>
      <c r="I245" s="175"/>
      <c r="J245" s="35"/>
      <c r="K245" s="35"/>
      <c r="L245" s="38"/>
      <c r="M245" s="176"/>
      <c r="N245" s="177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133</v>
      </c>
      <c r="AU245" s="16" t="s">
        <v>84</v>
      </c>
    </row>
    <row r="246" spans="1:65" s="2" customFormat="1" ht="16.5" customHeight="1">
      <c r="A246" s="33"/>
      <c r="B246" s="34"/>
      <c r="C246" s="160" t="s">
        <v>405</v>
      </c>
      <c r="D246" s="160" t="s">
        <v>127</v>
      </c>
      <c r="E246" s="161" t="s">
        <v>406</v>
      </c>
      <c r="F246" s="162" t="s">
        <v>289</v>
      </c>
      <c r="G246" s="163" t="s">
        <v>290</v>
      </c>
      <c r="H246" s="164">
        <v>0</v>
      </c>
      <c r="I246" s="165"/>
      <c r="J246" s="166">
        <f>ROUND(I246*H246,2)</f>
        <v>0</v>
      </c>
      <c r="K246" s="162" t="s">
        <v>131</v>
      </c>
      <c r="L246" s="38"/>
      <c r="M246" s="167" t="s">
        <v>19</v>
      </c>
      <c r="N246" s="168" t="s">
        <v>47</v>
      </c>
      <c r="O246" s="63"/>
      <c r="P246" s="169">
        <f>O246*H246</f>
        <v>0</v>
      </c>
      <c r="Q246" s="169">
        <v>0</v>
      </c>
      <c r="R246" s="169">
        <f>Q246*H246</f>
        <v>0</v>
      </c>
      <c r="S246" s="169">
        <v>0</v>
      </c>
      <c r="T246" s="170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71" t="s">
        <v>132</v>
      </c>
      <c r="AT246" s="171" t="s">
        <v>127</v>
      </c>
      <c r="AU246" s="171" t="s">
        <v>84</v>
      </c>
      <c r="AY246" s="16" t="s">
        <v>126</v>
      </c>
      <c r="BE246" s="172">
        <f>IF(N246="základní",J246,0)</f>
        <v>0</v>
      </c>
      <c r="BF246" s="172">
        <f>IF(N246="snížená",J246,0)</f>
        <v>0</v>
      </c>
      <c r="BG246" s="172">
        <f>IF(N246="zákl. přenesená",J246,0)</f>
        <v>0</v>
      </c>
      <c r="BH246" s="172">
        <f>IF(N246="sníž. přenesená",J246,0)</f>
        <v>0</v>
      </c>
      <c r="BI246" s="172">
        <f>IF(N246="nulová",J246,0)</f>
        <v>0</v>
      </c>
      <c r="BJ246" s="16" t="s">
        <v>84</v>
      </c>
      <c r="BK246" s="172">
        <f>ROUND(I246*H246,2)</f>
        <v>0</v>
      </c>
      <c r="BL246" s="16" t="s">
        <v>132</v>
      </c>
      <c r="BM246" s="171" t="s">
        <v>407</v>
      </c>
    </row>
    <row r="247" spans="1:65" s="2" customFormat="1" ht="34.299999999999997">
      <c r="A247" s="33"/>
      <c r="B247" s="34"/>
      <c r="C247" s="35"/>
      <c r="D247" s="173" t="s">
        <v>133</v>
      </c>
      <c r="E247" s="35"/>
      <c r="F247" s="174" t="s">
        <v>408</v>
      </c>
      <c r="G247" s="35"/>
      <c r="H247" s="35"/>
      <c r="I247" s="175"/>
      <c r="J247" s="35"/>
      <c r="K247" s="35"/>
      <c r="L247" s="38"/>
      <c r="M247" s="176"/>
      <c r="N247" s="177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133</v>
      </c>
      <c r="AU247" s="16" t="s">
        <v>84</v>
      </c>
    </row>
    <row r="248" spans="1:65" s="12" customFormat="1">
      <c r="B248" s="178"/>
      <c r="C248" s="179"/>
      <c r="D248" s="173" t="s">
        <v>293</v>
      </c>
      <c r="E248" s="179"/>
      <c r="F248" s="180" t="s">
        <v>409</v>
      </c>
      <c r="G248" s="179"/>
      <c r="H248" s="181">
        <v>0</v>
      </c>
      <c r="I248" s="182"/>
      <c r="J248" s="179"/>
      <c r="K248" s="179"/>
      <c r="L248" s="183"/>
      <c r="M248" s="184"/>
      <c r="N248" s="185"/>
      <c r="O248" s="185"/>
      <c r="P248" s="185"/>
      <c r="Q248" s="185"/>
      <c r="R248" s="185"/>
      <c r="S248" s="185"/>
      <c r="T248" s="186"/>
      <c r="AT248" s="187" t="s">
        <v>293</v>
      </c>
      <c r="AU248" s="187" t="s">
        <v>84</v>
      </c>
      <c r="AV248" s="12" t="s">
        <v>86</v>
      </c>
      <c r="AW248" s="12" t="s">
        <v>4</v>
      </c>
      <c r="AX248" s="12" t="s">
        <v>84</v>
      </c>
      <c r="AY248" s="187" t="s">
        <v>126</v>
      </c>
    </row>
    <row r="249" spans="1:65" s="2" customFormat="1" ht="16.5" customHeight="1">
      <c r="A249" s="33"/>
      <c r="B249" s="34"/>
      <c r="C249" s="160" t="s">
        <v>291</v>
      </c>
      <c r="D249" s="160" t="s">
        <v>127</v>
      </c>
      <c r="E249" s="161" t="s">
        <v>410</v>
      </c>
      <c r="F249" s="162" t="s">
        <v>296</v>
      </c>
      <c r="G249" s="163" t="s">
        <v>290</v>
      </c>
      <c r="H249" s="164">
        <v>20</v>
      </c>
      <c r="I249" s="165"/>
      <c r="J249" s="166">
        <f>ROUND(I249*H249,2)</f>
        <v>0</v>
      </c>
      <c r="K249" s="162" t="s">
        <v>131</v>
      </c>
      <c r="L249" s="38"/>
      <c r="M249" s="167" t="s">
        <v>19</v>
      </c>
      <c r="N249" s="168" t="s">
        <v>47</v>
      </c>
      <c r="O249" s="63"/>
      <c r="P249" s="169">
        <f>O249*H249</f>
        <v>0</v>
      </c>
      <c r="Q249" s="169">
        <v>0</v>
      </c>
      <c r="R249" s="169">
        <f>Q249*H249</f>
        <v>0</v>
      </c>
      <c r="S249" s="169">
        <v>0</v>
      </c>
      <c r="T249" s="17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71" t="s">
        <v>132</v>
      </c>
      <c r="AT249" s="171" t="s">
        <v>127</v>
      </c>
      <c r="AU249" s="171" t="s">
        <v>84</v>
      </c>
      <c r="AY249" s="16" t="s">
        <v>126</v>
      </c>
      <c r="BE249" s="172">
        <f>IF(N249="základní",J249,0)</f>
        <v>0</v>
      </c>
      <c r="BF249" s="172">
        <f>IF(N249="snížená",J249,0)</f>
        <v>0</v>
      </c>
      <c r="BG249" s="172">
        <f>IF(N249="zákl. přenesená",J249,0)</f>
        <v>0</v>
      </c>
      <c r="BH249" s="172">
        <f>IF(N249="sníž. přenesená",J249,0)</f>
        <v>0</v>
      </c>
      <c r="BI249" s="172">
        <f>IF(N249="nulová",J249,0)</f>
        <v>0</v>
      </c>
      <c r="BJ249" s="16" t="s">
        <v>84</v>
      </c>
      <c r="BK249" s="172">
        <f>ROUND(I249*H249,2)</f>
        <v>0</v>
      </c>
      <c r="BL249" s="16" t="s">
        <v>132</v>
      </c>
      <c r="BM249" s="171" t="s">
        <v>411</v>
      </c>
    </row>
    <row r="250" spans="1:65" s="2" customFormat="1" ht="34.299999999999997">
      <c r="A250" s="33"/>
      <c r="B250" s="34"/>
      <c r="C250" s="35"/>
      <c r="D250" s="173" t="s">
        <v>133</v>
      </c>
      <c r="E250" s="35"/>
      <c r="F250" s="174" t="s">
        <v>298</v>
      </c>
      <c r="G250" s="35"/>
      <c r="H250" s="35"/>
      <c r="I250" s="175"/>
      <c r="J250" s="35"/>
      <c r="K250" s="35"/>
      <c r="L250" s="38"/>
      <c r="M250" s="176"/>
      <c r="N250" s="177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133</v>
      </c>
      <c r="AU250" s="16" t="s">
        <v>84</v>
      </c>
    </row>
    <row r="251" spans="1:65" s="2" customFormat="1" ht="16.5" customHeight="1">
      <c r="A251" s="33"/>
      <c r="B251" s="34"/>
      <c r="C251" s="160" t="s">
        <v>412</v>
      </c>
      <c r="D251" s="160" t="s">
        <v>127</v>
      </c>
      <c r="E251" s="161" t="s">
        <v>413</v>
      </c>
      <c r="F251" s="162" t="s">
        <v>302</v>
      </c>
      <c r="G251" s="163" t="s">
        <v>303</v>
      </c>
      <c r="H251" s="164">
        <v>1</v>
      </c>
      <c r="I251" s="165"/>
      <c r="J251" s="166">
        <f>ROUND(I251*H251,2)</f>
        <v>0</v>
      </c>
      <c r="K251" s="162" t="s">
        <v>131</v>
      </c>
      <c r="L251" s="38"/>
      <c r="M251" s="167" t="s">
        <v>19</v>
      </c>
      <c r="N251" s="168" t="s">
        <v>47</v>
      </c>
      <c r="O251" s="63"/>
      <c r="P251" s="169">
        <f>O251*H251</f>
        <v>0</v>
      </c>
      <c r="Q251" s="169">
        <v>0</v>
      </c>
      <c r="R251" s="169">
        <f>Q251*H251</f>
        <v>0</v>
      </c>
      <c r="S251" s="169">
        <v>0</v>
      </c>
      <c r="T251" s="170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71" t="s">
        <v>132</v>
      </c>
      <c r="AT251" s="171" t="s">
        <v>127</v>
      </c>
      <c r="AU251" s="171" t="s">
        <v>84</v>
      </c>
      <c r="AY251" s="16" t="s">
        <v>126</v>
      </c>
      <c r="BE251" s="172">
        <f>IF(N251="základní",J251,0)</f>
        <v>0</v>
      </c>
      <c r="BF251" s="172">
        <f>IF(N251="snížená",J251,0)</f>
        <v>0</v>
      </c>
      <c r="BG251" s="172">
        <f>IF(N251="zákl. přenesená",J251,0)</f>
        <v>0</v>
      </c>
      <c r="BH251" s="172">
        <f>IF(N251="sníž. přenesená",J251,0)</f>
        <v>0</v>
      </c>
      <c r="BI251" s="172">
        <f>IF(N251="nulová",J251,0)</f>
        <v>0</v>
      </c>
      <c r="BJ251" s="16" t="s">
        <v>84</v>
      </c>
      <c r="BK251" s="172">
        <f>ROUND(I251*H251,2)</f>
        <v>0</v>
      </c>
      <c r="BL251" s="16" t="s">
        <v>132</v>
      </c>
      <c r="BM251" s="171" t="s">
        <v>414</v>
      </c>
    </row>
    <row r="252" spans="1:65" s="2" customFormat="1" ht="17.149999999999999">
      <c r="A252" s="33"/>
      <c r="B252" s="34"/>
      <c r="C252" s="35"/>
      <c r="D252" s="173" t="s">
        <v>133</v>
      </c>
      <c r="E252" s="35"/>
      <c r="F252" s="174" t="s">
        <v>305</v>
      </c>
      <c r="G252" s="35"/>
      <c r="H252" s="35"/>
      <c r="I252" s="175"/>
      <c r="J252" s="35"/>
      <c r="K252" s="35"/>
      <c r="L252" s="38"/>
      <c r="M252" s="176"/>
      <c r="N252" s="177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133</v>
      </c>
      <c r="AU252" s="16" t="s">
        <v>84</v>
      </c>
    </row>
    <row r="253" spans="1:65" s="2" customFormat="1" ht="16.5" customHeight="1">
      <c r="A253" s="33"/>
      <c r="B253" s="34"/>
      <c r="C253" s="160" t="s">
        <v>297</v>
      </c>
      <c r="D253" s="160" t="s">
        <v>127</v>
      </c>
      <c r="E253" s="161" t="s">
        <v>415</v>
      </c>
      <c r="F253" s="162" t="s">
        <v>307</v>
      </c>
      <c r="G253" s="163" t="s">
        <v>290</v>
      </c>
      <c r="H253" s="164">
        <v>0</v>
      </c>
      <c r="I253" s="165"/>
      <c r="J253" s="166">
        <f>ROUND(I253*H253,2)</f>
        <v>0</v>
      </c>
      <c r="K253" s="162" t="s">
        <v>131</v>
      </c>
      <c r="L253" s="38"/>
      <c r="M253" s="167" t="s">
        <v>19</v>
      </c>
      <c r="N253" s="168" t="s">
        <v>47</v>
      </c>
      <c r="O253" s="63"/>
      <c r="P253" s="169">
        <f>O253*H253</f>
        <v>0</v>
      </c>
      <c r="Q253" s="169">
        <v>0</v>
      </c>
      <c r="R253" s="169">
        <f>Q253*H253</f>
        <v>0</v>
      </c>
      <c r="S253" s="169">
        <v>0</v>
      </c>
      <c r="T253" s="17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71" t="s">
        <v>132</v>
      </c>
      <c r="AT253" s="171" t="s">
        <v>127</v>
      </c>
      <c r="AU253" s="171" t="s">
        <v>84</v>
      </c>
      <c r="AY253" s="16" t="s">
        <v>126</v>
      </c>
      <c r="BE253" s="172">
        <f>IF(N253="základní",J253,0)</f>
        <v>0</v>
      </c>
      <c r="BF253" s="172">
        <f>IF(N253="snížená",J253,0)</f>
        <v>0</v>
      </c>
      <c r="BG253" s="172">
        <f>IF(N253="zákl. přenesená",J253,0)</f>
        <v>0</v>
      </c>
      <c r="BH253" s="172">
        <f>IF(N253="sníž. přenesená",J253,0)</f>
        <v>0</v>
      </c>
      <c r="BI253" s="172">
        <f>IF(N253="nulová",J253,0)</f>
        <v>0</v>
      </c>
      <c r="BJ253" s="16" t="s">
        <v>84</v>
      </c>
      <c r="BK253" s="172">
        <f>ROUND(I253*H253,2)</f>
        <v>0</v>
      </c>
      <c r="BL253" s="16" t="s">
        <v>132</v>
      </c>
      <c r="BM253" s="171" t="s">
        <v>416</v>
      </c>
    </row>
    <row r="254" spans="1:65" s="2" customFormat="1" ht="34.299999999999997">
      <c r="A254" s="33"/>
      <c r="B254" s="34"/>
      <c r="C254" s="35"/>
      <c r="D254" s="173" t="s">
        <v>133</v>
      </c>
      <c r="E254" s="35"/>
      <c r="F254" s="174" t="s">
        <v>309</v>
      </c>
      <c r="G254" s="35"/>
      <c r="H254" s="35"/>
      <c r="I254" s="175"/>
      <c r="J254" s="35"/>
      <c r="K254" s="35"/>
      <c r="L254" s="38"/>
      <c r="M254" s="176"/>
      <c r="N254" s="177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133</v>
      </c>
      <c r="AU254" s="16" t="s">
        <v>84</v>
      </c>
    </row>
    <row r="255" spans="1:65" s="12" customFormat="1">
      <c r="B255" s="178"/>
      <c r="C255" s="179"/>
      <c r="D255" s="173" t="s">
        <v>293</v>
      </c>
      <c r="E255" s="179"/>
      <c r="F255" s="180" t="s">
        <v>417</v>
      </c>
      <c r="G255" s="179"/>
      <c r="H255" s="181">
        <v>0</v>
      </c>
      <c r="I255" s="182"/>
      <c r="J255" s="179"/>
      <c r="K255" s="179"/>
      <c r="L255" s="183"/>
      <c r="M255" s="184"/>
      <c r="N255" s="185"/>
      <c r="O255" s="185"/>
      <c r="P255" s="185"/>
      <c r="Q255" s="185"/>
      <c r="R255" s="185"/>
      <c r="S255" s="185"/>
      <c r="T255" s="186"/>
      <c r="AT255" s="187" t="s">
        <v>293</v>
      </c>
      <c r="AU255" s="187" t="s">
        <v>84</v>
      </c>
      <c r="AV255" s="12" t="s">
        <v>86</v>
      </c>
      <c r="AW255" s="12" t="s">
        <v>4</v>
      </c>
      <c r="AX255" s="12" t="s">
        <v>84</v>
      </c>
      <c r="AY255" s="187" t="s">
        <v>126</v>
      </c>
    </row>
    <row r="256" spans="1:65" s="2" customFormat="1" ht="16.5" customHeight="1">
      <c r="A256" s="33"/>
      <c r="B256" s="34"/>
      <c r="C256" s="160" t="s">
        <v>418</v>
      </c>
      <c r="D256" s="160" t="s">
        <v>127</v>
      </c>
      <c r="E256" s="161" t="s">
        <v>419</v>
      </c>
      <c r="F256" s="162" t="s">
        <v>317</v>
      </c>
      <c r="G256" s="163" t="s">
        <v>318</v>
      </c>
      <c r="H256" s="164">
        <v>2</v>
      </c>
      <c r="I256" s="165"/>
      <c r="J256" s="166">
        <f>ROUND(I256*H256,2)</f>
        <v>0</v>
      </c>
      <c r="K256" s="162" t="s">
        <v>131</v>
      </c>
      <c r="L256" s="38"/>
      <c r="M256" s="167" t="s">
        <v>19</v>
      </c>
      <c r="N256" s="168" t="s">
        <v>47</v>
      </c>
      <c r="O256" s="63"/>
      <c r="P256" s="169">
        <f>O256*H256</f>
        <v>0</v>
      </c>
      <c r="Q256" s="169">
        <v>0</v>
      </c>
      <c r="R256" s="169">
        <f>Q256*H256</f>
        <v>0</v>
      </c>
      <c r="S256" s="169">
        <v>0</v>
      </c>
      <c r="T256" s="170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71" t="s">
        <v>132</v>
      </c>
      <c r="AT256" s="171" t="s">
        <v>127</v>
      </c>
      <c r="AU256" s="171" t="s">
        <v>84</v>
      </c>
      <c r="AY256" s="16" t="s">
        <v>126</v>
      </c>
      <c r="BE256" s="172">
        <f>IF(N256="základní",J256,0)</f>
        <v>0</v>
      </c>
      <c r="BF256" s="172">
        <f>IF(N256="snížená",J256,0)</f>
        <v>0</v>
      </c>
      <c r="BG256" s="172">
        <f>IF(N256="zákl. přenesená",J256,0)</f>
        <v>0</v>
      </c>
      <c r="BH256" s="172">
        <f>IF(N256="sníž. přenesená",J256,0)</f>
        <v>0</v>
      </c>
      <c r="BI256" s="172">
        <f>IF(N256="nulová",J256,0)</f>
        <v>0</v>
      </c>
      <c r="BJ256" s="16" t="s">
        <v>84</v>
      </c>
      <c r="BK256" s="172">
        <f>ROUND(I256*H256,2)</f>
        <v>0</v>
      </c>
      <c r="BL256" s="16" t="s">
        <v>132</v>
      </c>
      <c r="BM256" s="171" t="s">
        <v>420</v>
      </c>
    </row>
    <row r="257" spans="1:65" s="2" customFormat="1" ht="17.149999999999999">
      <c r="A257" s="33"/>
      <c r="B257" s="34"/>
      <c r="C257" s="35"/>
      <c r="D257" s="173" t="s">
        <v>133</v>
      </c>
      <c r="E257" s="35"/>
      <c r="F257" s="174" t="s">
        <v>320</v>
      </c>
      <c r="G257" s="35"/>
      <c r="H257" s="35"/>
      <c r="I257" s="175"/>
      <c r="J257" s="35"/>
      <c r="K257" s="35"/>
      <c r="L257" s="38"/>
      <c r="M257" s="176"/>
      <c r="N257" s="177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133</v>
      </c>
      <c r="AU257" s="16" t="s">
        <v>84</v>
      </c>
    </row>
    <row r="258" spans="1:65" s="2" customFormat="1" ht="16.5" customHeight="1">
      <c r="A258" s="33"/>
      <c r="B258" s="34"/>
      <c r="C258" s="160" t="s">
        <v>304</v>
      </c>
      <c r="D258" s="160" t="s">
        <v>127</v>
      </c>
      <c r="E258" s="161" t="s">
        <v>421</v>
      </c>
      <c r="F258" s="162" t="s">
        <v>323</v>
      </c>
      <c r="G258" s="163" t="s">
        <v>303</v>
      </c>
      <c r="H258" s="164">
        <v>1</v>
      </c>
      <c r="I258" s="165"/>
      <c r="J258" s="166">
        <f>ROUND(I258*H258,2)</f>
        <v>0</v>
      </c>
      <c r="K258" s="162" t="s">
        <v>131</v>
      </c>
      <c r="L258" s="38"/>
      <c r="M258" s="167" t="s">
        <v>19</v>
      </c>
      <c r="N258" s="168" t="s">
        <v>47</v>
      </c>
      <c r="O258" s="63"/>
      <c r="P258" s="169">
        <f>O258*H258</f>
        <v>0</v>
      </c>
      <c r="Q258" s="169">
        <v>0</v>
      </c>
      <c r="R258" s="169">
        <f>Q258*H258</f>
        <v>0</v>
      </c>
      <c r="S258" s="169">
        <v>0</v>
      </c>
      <c r="T258" s="170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71" t="s">
        <v>132</v>
      </c>
      <c r="AT258" s="171" t="s">
        <v>127</v>
      </c>
      <c r="AU258" s="171" t="s">
        <v>84</v>
      </c>
      <c r="AY258" s="16" t="s">
        <v>126</v>
      </c>
      <c r="BE258" s="172">
        <f>IF(N258="základní",J258,0)</f>
        <v>0</v>
      </c>
      <c r="BF258" s="172">
        <f>IF(N258="snížená",J258,0)</f>
        <v>0</v>
      </c>
      <c r="BG258" s="172">
        <f>IF(N258="zákl. přenesená",J258,0)</f>
        <v>0</v>
      </c>
      <c r="BH258" s="172">
        <f>IF(N258="sníž. přenesená",J258,0)</f>
        <v>0</v>
      </c>
      <c r="BI258" s="172">
        <f>IF(N258="nulová",J258,0)</f>
        <v>0</v>
      </c>
      <c r="BJ258" s="16" t="s">
        <v>84</v>
      </c>
      <c r="BK258" s="172">
        <f>ROUND(I258*H258,2)</f>
        <v>0</v>
      </c>
      <c r="BL258" s="16" t="s">
        <v>132</v>
      </c>
      <c r="BM258" s="171" t="s">
        <v>422</v>
      </c>
    </row>
    <row r="259" spans="1:65" s="2" customFormat="1" ht="17.149999999999999">
      <c r="A259" s="33"/>
      <c r="B259" s="34"/>
      <c r="C259" s="35"/>
      <c r="D259" s="173" t="s">
        <v>133</v>
      </c>
      <c r="E259" s="35"/>
      <c r="F259" s="174" t="s">
        <v>325</v>
      </c>
      <c r="G259" s="35"/>
      <c r="H259" s="35"/>
      <c r="I259" s="175"/>
      <c r="J259" s="35"/>
      <c r="K259" s="35"/>
      <c r="L259" s="38"/>
      <c r="M259" s="176"/>
      <c r="N259" s="177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133</v>
      </c>
      <c r="AU259" s="16" t="s">
        <v>84</v>
      </c>
    </row>
    <row r="260" spans="1:65" s="11" customFormat="1" ht="25.95" customHeight="1">
      <c r="B260" s="146"/>
      <c r="C260" s="147"/>
      <c r="D260" s="148" t="s">
        <v>75</v>
      </c>
      <c r="E260" s="149" t="s">
        <v>423</v>
      </c>
      <c r="F260" s="149" t="s">
        <v>424</v>
      </c>
      <c r="G260" s="147"/>
      <c r="H260" s="147"/>
      <c r="I260" s="150"/>
      <c r="J260" s="151">
        <f>BK260</f>
        <v>0</v>
      </c>
      <c r="K260" s="147"/>
      <c r="L260" s="152"/>
      <c r="M260" s="153"/>
      <c r="N260" s="154"/>
      <c r="O260" s="154"/>
      <c r="P260" s="155">
        <f>SUM(P261:P274)</f>
        <v>0</v>
      </c>
      <c r="Q260" s="154"/>
      <c r="R260" s="155">
        <f>SUM(R261:R274)</f>
        <v>0</v>
      </c>
      <c r="S260" s="154"/>
      <c r="T260" s="156">
        <f>SUM(T261:T274)</f>
        <v>0</v>
      </c>
      <c r="AR260" s="157" t="s">
        <v>84</v>
      </c>
      <c r="AT260" s="158" t="s">
        <v>75</v>
      </c>
      <c r="AU260" s="158" t="s">
        <v>76</v>
      </c>
      <c r="AY260" s="157" t="s">
        <v>126</v>
      </c>
      <c r="BK260" s="159">
        <f>SUM(BK261:BK274)</f>
        <v>0</v>
      </c>
    </row>
    <row r="261" spans="1:65" s="2" customFormat="1" ht="16.5" customHeight="1">
      <c r="A261" s="33"/>
      <c r="B261" s="34"/>
      <c r="C261" s="280" t="s">
        <v>425</v>
      </c>
      <c r="D261" s="280" t="s">
        <v>127</v>
      </c>
      <c r="E261" s="281" t="s">
        <v>426</v>
      </c>
      <c r="F261" s="282" t="s">
        <v>427</v>
      </c>
      <c r="G261" s="163" t="s">
        <v>130</v>
      </c>
      <c r="H261" s="164">
        <v>1</v>
      </c>
      <c r="I261" s="165"/>
      <c r="J261" s="166">
        <f>ROUND(I261*H261,2)</f>
        <v>0</v>
      </c>
      <c r="K261" s="162" t="s">
        <v>131</v>
      </c>
      <c r="L261" s="38"/>
      <c r="M261" s="167" t="s">
        <v>19</v>
      </c>
      <c r="N261" s="168" t="s">
        <v>47</v>
      </c>
      <c r="O261" s="63"/>
      <c r="P261" s="169">
        <f>O261*H261</f>
        <v>0</v>
      </c>
      <c r="Q261" s="169">
        <v>0</v>
      </c>
      <c r="R261" s="169">
        <f>Q261*H261</f>
        <v>0</v>
      </c>
      <c r="S261" s="169">
        <v>0</v>
      </c>
      <c r="T261" s="17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71" t="s">
        <v>132</v>
      </c>
      <c r="AT261" s="171" t="s">
        <v>127</v>
      </c>
      <c r="AU261" s="171" t="s">
        <v>84</v>
      </c>
      <c r="AY261" s="16" t="s">
        <v>126</v>
      </c>
      <c r="BE261" s="172">
        <f>IF(N261="základní",J261,0)</f>
        <v>0</v>
      </c>
      <c r="BF261" s="172">
        <f>IF(N261="snížená",J261,0)</f>
        <v>0</v>
      </c>
      <c r="BG261" s="172">
        <f>IF(N261="zákl. přenesená",J261,0)</f>
        <v>0</v>
      </c>
      <c r="BH261" s="172">
        <f>IF(N261="sníž. přenesená",J261,0)</f>
        <v>0</v>
      </c>
      <c r="BI261" s="172">
        <f>IF(N261="nulová",J261,0)</f>
        <v>0</v>
      </c>
      <c r="BJ261" s="16" t="s">
        <v>84</v>
      </c>
      <c r="BK261" s="172">
        <f>ROUND(I261*H261,2)</f>
        <v>0</v>
      </c>
      <c r="BL261" s="16" t="s">
        <v>132</v>
      </c>
      <c r="BM261" s="171" t="s">
        <v>428</v>
      </c>
    </row>
    <row r="262" spans="1:65" s="2" customFormat="1" ht="34.299999999999997">
      <c r="A262" s="33"/>
      <c r="B262" s="34"/>
      <c r="C262" s="35"/>
      <c r="D262" s="173" t="s">
        <v>133</v>
      </c>
      <c r="E262" s="35"/>
      <c r="F262" s="174" t="s">
        <v>910</v>
      </c>
      <c r="G262" s="35"/>
      <c r="H262" s="35"/>
      <c r="I262" s="175"/>
      <c r="J262" s="35"/>
      <c r="K262" s="35"/>
      <c r="L262" s="38"/>
      <c r="M262" s="176"/>
      <c r="N262" s="177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133</v>
      </c>
      <c r="AU262" s="16" t="s">
        <v>84</v>
      </c>
    </row>
    <row r="263" spans="1:65" s="2" customFormat="1" ht="16.5" customHeight="1">
      <c r="A263" s="33"/>
      <c r="B263" s="34"/>
      <c r="C263" s="160" t="s">
        <v>308</v>
      </c>
      <c r="D263" s="160" t="s">
        <v>127</v>
      </c>
      <c r="E263" s="161" t="s">
        <v>430</v>
      </c>
      <c r="F263" s="162" t="s">
        <v>431</v>
      </c>
      <c r="G263" s="163" t="s">
        <v>130</v>
      </c>
      <c r="H263" s="164">
        <v>1</v>
      </c>
      <c r="I263" s="165"/>
      <c r="J263" s="166">
        <f>ROUND(I263*H263,2)</f>
        <v>0</v>
      </c>
      <c r="K263" s="162" t="s">
        <v>131</v>
      </c>
      <c r="L263" s="38"/>
      <c r="M263" s="167" t="s">
        <v>19</v>
      </c>
      <c r="N263" s="168" t="s">
        <v>47</v>
      </c>
      <c r="O263" s="63"/>
      <c r="P263" s="169">
        <f>O263*H263</f>
        <v>0</v>
      </c>
      <c r="Q263" s="169">
        <v>0</v>
      </c>
      <c r="R263" s="169">
        <f>Q263*H263</f>
        <v>0</v>
      </c>
      <c r="S263" s="169">
        <v>0</v>
      </c>
      <c r="T263" s="17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71" t="s">
        <v>132</v>
      </c>
      <c r="AT263" s="171" t="s">
        <v>127</v>
      </c>
      <c r="AU263" s="171" t="s">
        <v>84</v>
      </c>
      <c r="AY263" s="16" t="s">
        <v>126</v>
      </c>
      <c r="BE263" s="172">
        <f>IF(N263="základní",J263,0)</f>
        <v>0</v>
      </c>
      <c r="BF263" s="172">
        <f>IF(N263="snížená",J263,0)</f>
        <v>0</v>
      </c>
      <c r="BG263" s="172">
        <f>IF(N263="zákl. přenesená",J263,0)</f>
        <v>0</v>
      </c>
      <c r="BH263" s="172">
        <f>IF(N263="sníž. přenesená",J263,0)</f>
        <v>0</v>
      </c>
      <c r="BI263" s="172">
        <f>IF(N263="nulová",J263,0)</f>
        <v>0</v>
      </c>
      <c r="BJ263" s="16" t="s">
        <v>84</v>
      </c>
      <c r="BK263" s="172">
        <f>ROUND(I263*H263,2)</f>
        <v>0</v>
      </c>
      <c r="BL263" s="16" t="s">
        <v>132</v>
      </c>
      <c r="BM263" s="171" t="s">
        <v>432</v>
      </c>
    </row>
    <row r="264" spans="1:65" s="2" customFormat="1" ht="17.149999999999999">
      <c r="A264" s="33"/>
      <c r="B264" s="34"/>
      <c r="C264" s="35"/>
      <c r="D264" s="173" t="s">
        <v>133</v>
      </c>
      <c r="E264" s="35"/>
      <c r="F264" s="174" t="s">
        <v>433</v>
      </c>
      <c r="G264" s="35"/>
      <c r="H264" s="35"/>
      <c r="I264" s="175"/>
      <c r="J264" s="35"/>
      <c r="K264" s="35"/>
      <c r="L264" s="38"/>
      <c r="M264" s="176"/>
      <c r="N264" s="177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133</v>
      </c>
      <c r="AU264" s="16" t="s">
        <v>84</v>
      </c>
    </row>
    <row r="265" spans="1:65" s="2" customFormat="1" ht="16.5" customHeight="1">
      <c r="A265" s="33"/>
      <c r="B265" s="34"/>
      <c r="C265" s="160" t="s">
        <v>434</v>
      </c>
      <c r="D265" s="160" t="s">
        <v>127</v>
      </c>
      <c r="E265" s="161" t="s">
        <v>435</v>
      </c>
      <c r="F265" s="162" t="s">
        <v>436</v>
      </c>
      <c r="G265" s="163" t="s">
        <v>130</v>
      </c>
      <c r="H265" s="164">
        <v>0</v>
      </c>
      <c r="I265" s="165"/>
      <c r="J265" s="166">
        <f>ROUND(I265*H265,2)</f>
        <v>0</v>
      </c>
      <c r="K265" s="162" t="s">
        <v>131</v>
      </c>
      <c r="L265" s="38"/>
      <c r="M265" s="167" t="s">
        <v>19</v>
      </c>
      <c r="N265" s="168" t="s">
        <v>47</v>
      </c>
      <c r="O265" s="63"/>
      <c r="P265" s="169">
        <f>O265*H265</f>
        <v>0</v>
      </c>
      <c r="Q265" s="169">
        <v>0</v>
      </c>
      <c r="R265" s="169">
        <f>Q265*H265</f>
        <v>0</v>
      </c>
      <c r="S265" s="169">
        <v>0</v>
      </c>
      <c r="T265" s="170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71" t="s">
        <v>132</v>
      </c>
      <c r="AT265" s="171" t="s">
        <v>127</v>
      </c>
      <c r="AU265" s="171" t="s">
        <v>84</v>
      </c>
      <c r="AY265" s="16" t="s">
        <v>126</v>
      </c>
      <c r="BE265" s="172">
        <f>IF(N265="základní",J265,0)</f>
        <v>0</v>
      </c>
      <c r="BF265" s="172">
        <f>IF(N265="snížená",J265,0)</f>
        <v>0</v>
      </c>
      <c r="BG265" s="172">
        <f>IF(N265="zákl. přenesená",J265,0)</f>
        <v>0</v>
      </c>
      <c r="BH265" s="172">
        <f>IF(N265="sníž. přenesená",J265,0)</f>
        <v>0</v>
      </c>
      <c r="BI265" s="172">
        <f>IF(N265="nulová",J265,0)</f>
        <v>0</v>
      </c>
      <c r="BJ265" s="16" t="s">
        <v>84</v>
      </c>
      <c r="BK265" s="172">
        <f>ROUND(I265*H265,2)</f>
        <v>0</v>
      </c>
      <c r="BL265" s="16" t="s">
        <v>132</v>
      </c>
      <c r="BM265" s="171" t="s">
        <v>437</v>
      </c>
    </row>
    <row r="266" spans="1:65" s="2" customFormat="1" ht="34.299999999999997">
      <c r="A266" s="33"/>
      <c r="B266" s="34"/>
      <c r="C266" s="35"/>
      <c r="D266" s="173" t="s">
        <v>133</v>
      </c>
      <c r="E266" s="35"/>
      <c r="F266" s="174" t="s">
        <v>438</v>
      </c>
      <c r="G266" s="35"/>
      <c r="H266" s="35"/>
      <c r="I266" s="175"/>
      <c r="J266" s="35"/>
      <c r="K266" s="35"/>
      <c r="L266" s="38"/>
      <c r="M266" s="176"/>
      <c r="N266" s="177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133</v>
      </c>
      <c r="AU266" s="16" t="s">
        <v>84</v>
      </c>
    </row>
    <row r="267" spans="1:65" s="12" customFormat="1">
      <c r="B267" s="178"/>
      <c r="C267" s="179"/>
      <c r="D267" s="173" t="s">
        <v>293</v>
      </c>
      <c r="E267" s="179"/>
      <c r="F267" s="180" t="s">
        <v>439</v>
      </c>
      <c r="G267" s="179"/>
      <c r="H267" s="181">
        <v>0</v>
      </c>
      <c r="I267" s="182"/>
      <c r="J267" s="179"/>
      <c r="K267" s="179"/>
      <c r="L267" s="183"/>
      <c r="M267" s="184"/>
      <c r="N267" s="185"/>
      <c r="O267" s="185"/>
      <c r="P267" s="185"/>
      <c r="Q267" s="185"/>
      <c r="R267" s="185"/>
      <c r="S267" s="185"/>
      <c r="T267" s="186"/>
      <c r="AT267" s="187" t="s">
        <v>293</v>
      </c>
      <c r="AU267" s="187" t="s">
        <v>84</v>
      </c>
      <c r="AV267" s="12" t="s">
        <v>86</v>
      </c>
      <c r="AW267" s="12" t="s">
        <v>4</v>
      </c>
      <c r="AX267" s="12" t="s">
        <v>84</v>
      </c>
      <c r="AY267" s="187" t="s">
        <v>126</v>
      </c>
    </row>
    <row r="268" spans="1:65" s="2" customFormat="1" ht="16.5" customHeight="1">
      <c r="A268" s="33"/>
      <c r="B268" s="34"/>
      <c r="C268" s="160" t="s">
        <v>314</v>
      </c>
      <c r="D268" s="160" t="s">
        <v>127</v>
      </c>
      <c r="E268" s="161" t="s">
        <v>440</v>
      </c>
      <c r="F268" s="162" t="s">
        <v>441</v>
      </c>
      <c r="G268" s="163" t="s">
        <v>130</v>
      </c>
      <c r="H268" s="164">
        <v>0</v>
      </c>
      <c r="I268" s="165"/>
      <c r="J268" s="166">
        <f>ROUND(I268*H268,2)</f>
        <v>0</v>
      </c>
      <c r="K268" s="162" t="s">
        <v>131</v>
      </c>
      <c r="L268" s="38"/>
      <c r="M268" s="167" t="s">
        <v>19</v>
      </c>
      <c r="N268" s="168" t="s">
        <v>47</v>
      </c>
      <c r="O268" s="63"/>
      <c r="P268" s="169">
        <f>O268*H268</f>
        <v>0</v>
      </c>
      <c r="Q268" s="169">
        <v>0</v>
      </c>
      <c r="R268" s="169">
        <f>Q268*H268</f>
        <v>0</v>
      </c>
      <c r="S268" s="169">
        <v>0</v>
      </c>
      <c r="T268" s="170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71" t="s">
        <v>132</v>
      </c>
      <c r="AT268" s="171" t="s">
        <v>127</v>
      </c>
      <c r="AU268" s="171" t="s">
        <v>84</v>
      </c>
      <c r="AY268" s="16" t="s">
        <v>126</v>
      </c>
      <c r="BE268" s="172">
        <f>IF(N268="základní",J268,0)</f>
        <v>0</v>
      </c>
      <c r="BF268" s="172">
        <f>IF(N268="snížená",J268,0)</f>
        <v>0</v>
      </c>
      <c r="BG268" s="172">
        <f>IF(N268="zákl. přenesená",J268,0)</f>
        <v>0</v>
      </c>
      <c r="BH268" s="172">
        <f>IF(N268="sníž. přenesená",J268,0)</f>
        <v>0</v>
      </c>
      <c r="BI268" s="172">
        <f>IF(N268="nulová",J268,0)</f>
        <v>0</v>
      </c>
      <c r="BJ268" s="16" t="s">
        <v>84</v>
      </c>
      <c r="BK268" s="172">
        <f>ROUND(I268*H268,2)</f>
        <v>0</v>
      </c>
      <c r="BL268" s="16" t="s">
        <v>132</v>
      </c>
      <c r="BM268" s="171" t="s">
        <v>442</v>
      </c>
    </row>
    <row r="269" spans="1:65" s="2" customFormat="1" ht="42.9">
      <c r="A269" s="33"/>
      <c r="B269" s="34"/>
      <c r="C269" s="35"/>
      <c r="D269" s="173" t="s">
        <v>133</v>
      </c>
      <c r="E269" s="35"/>
      <c r="F269" s="174" t="s">
        <v>443</v>
      </c>
      <c r="G269" s="35"/>
      <c r="H269" s="35"/>
      <c r="I269" s="175"/>
      <c r="J269" s="35"/>
      <c r="K269" s="35"/>
      <c r="L269" s="38"/>
      <c r="M269" s="176"/>
      <c r="N269" s="177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133</v>
      </c>
      <c r="AU269" s="16" t="s">
        <v>84</v>
      </c>
    </row>
    <row r="270" spans="1:65" s="12" customFormat="1">
      <c r="B270" s="178"/>
      <c r="C270" s="179"/>
      <c r="D270" s="173" t="s">
        <v>293</v>
      </c>
      <c r="E270" s="179"/>
      <c r="F270" s="180" t="s">
        <v>439</v>
      </c>
      <c r="G270" s="179"/>
      <c r="H270" s="181">
        <v>0</v>
      </c>
      <c r="I270" s="182"/>
      <c r="J270" s="179"/>
      <c r="K270" s="179"/>
      <c r="L270" s="183"/>
      <c r="M270" s="184"/>
      <c r="N270" s="185"/>
      <c r="O270" s="185"/>
      <c r="P270" s="185"/>
      <c r="Q270" s="185"/>
      <c r="R270" s="185"/>
      <c r="S270" s="185"/>
      <c r="T270" s="186"/>
      <c r="AT270" s="187" t="s">
        <v>293</v>
      </c>
      <c r="AU270" s="187" t="s">
        <v>84</v>
      </c>
      <c r="AV270" s="12" t="s">
        <v>86</v>
      </c>
      <c r="AW270" s="12" t="s">
        <v>4</v>
      </c>
      <c r="AX270" s="12" t="s">
        <v>84</v>
      </c>
      <c r="AY270" s="187" t="s">
        <v>126</v>
      </c>
    </row>
    <row r="271" spans="1:65" s="2" customFormat="1" ht="16.5" customHeight="1">
      <c r="A271" s="33"/>
      <c r="B271" s="34"/>
      <c r="C271" s="160" t="s">
        <v>444</v>
      </c>
      <c r="D271" s="160" t="s">
        <v>127</v>
      </c>
      <c r="E271" s="161" t="s">
        <v>445</v>
      </c>
      <c r="F271" s="162" t="s">
        <v>317</v>
      </c>
      <c r="G271" s="163" t="s">
        <v>303</v>
      </c>
      <c r="H271" s="164">
        <v>1</v>
      </c>
      <c r="I271" s="165"/>
      <c r="J271" s="166">
        <f>ROUND(I271*H271,2)</f>
        <v>0</v>
      </c>
      <c r="K271" s="162" t="s">
        <v>131</v>
      </c>
      <c r="L271" s="38"/>
      <c r="M271" s="167" t="s">
        <v>19</v>
      </c>
      <c r="N271" s="168" t="s">
        <v>47</v>
      </c>
      <c r="O271" s="63"/>
      <c r="P271" s="169">
        <f>O271*H271</f>
        <v>0</v>
      </c>
      <c r="Q271" s="169">
        <v>0</v>
      </c>
      <c r="R271" s="169">
        <f>Q271*H271</f>
        <v>0</v>
      </c>
      <c r="S271" s="169">
        <v>0</v>
      </c>
      <c r="T271" s="17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71" t="s">
        <v>132</v>
      </c>
      <c r="AT271" s="171" t="s">
        <v>127</v>
      </c>
      <c r="AU271" s="171" t="s">
        <v>84</v>
      </c>
      <c r="AY271" s="16" t="s">
        <v>126</v>
      </c>
      <c r="BE271" s="172">
        <f>IF(N271="základní",J271,0)</f>
        <v>0</v>
      </c>
      <c r="BF271" s="172">
        <f>IF(N271="snížená",J271,0)</f>
        <v>0</v>
      </c>
      <c r="BG271" s="172">
        <f>IF(N271="zákl. přenesená",J271,0)</f>
        <v>0</v>
      </c>
      <c r="BH271" s="172">
        <f>IF(N271="sníž. přenesená",J271,0)</f>
        <v>0</v>
      </c>
      <c r="BI271" s="172">
        <f>IF(N271="nulová",J271,0)</f>
        <v>0</v>
      </c>
      <c r="BJ271" s="16" t="s">
        <v>84</v>
      </c>
      <c r="BK271" s="172">
        <f>ROUND(I271*H271,2)</f>
        <v>0</v>
      </c>
      <c r="BL271" s="16" t="s">
        <v>132</v>
      </c>
      <c r="BM271" s="171" t="s">
        <v>446</v>
      </c>
    </row>
    <row r="272" spans="1:65" s="2" customFormat="1" ht="17.149999999999999">
      <c r="A272" s="33"/>
      <c r="B272" s="34"/>
      <c r="C272" s="35"/>
      <c r="D272" s="173" t="s">
        <v>133</v>
      </c>
      <c r="E272" s="35"/>
      <c r="F272" s="174" t="s">
        <v>320</v>
      </c>
      <c r="G272" s="35"/>
      <c r="H272" s="35"/>
      <c r="I272" s="175"/>
      <c r="J272" s="35"/>
      <c r="K272" s="35"/>
      <c r="L272" s="38"/>
      <c r="M272" s="176"/>
      <c r="N272" s="177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133</v>
      </c>
      <c r="AU272" s="16" t="s">
        <v>84</v>
      </c>
    </row>
    <row r="273" spans="1:65" s="2" customFormat="1" ht="16.5" customHeight="1">
      <c r="A273" s="33"/>
      <c r="B273" s="34"/>
      <c r="C273" s="160" t="s">
        <v>319</v>
      </c>
      <c r="D273" s="160" t="s">
        <v>127</v>
      </c>
      <c r="E273" s="161" t="s">
        <v>447</v>
      </c>
      <c r="F273" s="162" t="s">
        <v>323</v>
      </c>
      <c r="G273" s="163" t="s">
        <v>303</v>
      </c>
      <c r="H273" s="164">
        <v>1</v>
      </c>
      <c r="I273" s="165"/>
      <c r="J273" s="166">
        <f>ROUND(I273*H273,2)</f>
        <v>0</v>
      </c>
      <c r="K273" s="162" t="s">
        <v>131</v>
      </c>
      <c r="L273" s="38"/>
      <c r="M273" s="167" t="s">
        <v>19</v>
      </c>
      <c r="N273" s="168" t="s">
        <v>47</v>
      </c>
      <c r="O273" s="63"/>
      <c r="P273" s="169">
        <f>O273*H273</f>
        <v>0</v>
      </c>
      <c r="Q273" s="169">
        <v>0</v>
      </c>
      <c r="R273" s="169">
        <f>Q273*H273</f>
        <v>0</v>
      </c>
      <c r="S273" s="169">
        <v>0</v>
      </c>
      <c r="T273" s="170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71" t="s">
        <v>132</v>
      </c>
      <c r="AT273" s="171" t="s">
        <v>127</v>
      </c>
      <c r="AU273" s="171" t="s">
        <v>84</v>
      </c>
      <c r="AY273" s="16" t="s">
        <v>126</v>
      </c>
      <c r="BE273" s="172">
        <f>IF(N273="základní",J273,0)</f>
        <v>0</v>
      </c>
      <c r="BF273" s="172">
        <f>IF(N273="snížená",J273,0)</f>
        <v>0</v>
      </c>
      <c r="BG273" s="172">
        <f>IF(N273="zákl. přenesená",J273,0)</f>
        <v>0</v>
      </c>
      <c r="BH273" s="172">
        <f>IF(N273="sníž. přenesená",J273,0)</f>
        <v>0</v>
      </c>
      <c r="BI273" s="172">
        <f>IF(N273="nulová",J273,0)</f>
        <v>0</v>
      </c>
      <c r="BJ273" s="16" t="s">
        <v>84</v>
      </c>
      <c r="BK273" s="172">
        <f>ROUND(I273*H273,2)</f>
        <v>0</v>
      </c>
      <c r="BL273" s="16" t="s">
        <v>132</v>
      </c>
      <c r="BM273" s="171" t="s">
        <v>448</v>
      </c>
    </row>
    <row r="274" spans="1:65" s="2" customFormat="1" ht="17.149999999999999">
      <c r="A274" s="33"/>
      <c r="B274" s="34"/>
      <c r="C274" s="35"/>
      <c r="D274" s="173" t="s">
        <v>133</v>
      </c>
      <c r="E274" s="35"/>
      <c r="F274" s="174" t="s">
        <v>325</v>
      </c>
      <c r="G274" s="35"/>
      <c r="H274" s="35"/>
      <c r="I274" s="175"/>
      <c r="J274" s="35"/>
      <c r="K274" s="35"/>
      <c r="L274" s="38"/>
      <c r="M274" s="176"/>
      <c r="N274" s="177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133</v>
      </c>
      <c r="AU274" s="16" t="s">
        <v>84</v>
      </c>
    </row>
    <row r="275" spans="1:65" s="11" customFormat="1" ht="25.95" customHeight="1">
      <c r="B275" s="146"/>
      <c r="C275" s="147"/>
      <c r="D275" s="148" t="s">
        <v>75</v>
      </c>
      <c r="E275" s="149" t="s">
        <v>449</v>
      </c>
      <c r="F275" s="149" t="s">
        <v>450</v>
      </c>
      <c r="G275" s="147"/>
      <c r="H275" s="147"/>
      <c r="I275" s="150"/>
      <c r="J275" s="151">
        <f>BK275</f>
        <v>0</v>
      </c>
      <c r="K275" s="147"/>
      <c r="L275" s="152"/>
      <c r="M275" s="153"/>
      <c r="N275" s="154"/>
      <c r="O275" s="154"/>
      <c r="P275" s="155">
        <f>SUM(P276:P289)</f>
        <v>0</v>
      </c>
      <c r="Q275" s="154"/>
      <c r="R275" s="155">
        <f>SUM(R276:R289)</f>
        <v>0</v>
      </c>
      <c r="S275" s="154"/>
      <c r="T275" s="156">
        <f>SUM(T276:T289)</f>
        <v>0</v>
      </c>
      <c r="AR275" s="157" t="s">
        <v>84</v>
      </c>
      <c r="AT275" s="158" t="s">
        <v>75</v>
      </c>
      <c r="AU275" s="158" t="s">
        <v>76</v>
      </c>
      <c r="AY275" s="157" t="s">
        <v>126</v>
      </c>
      <c r="BK275" s="159">
        <f>SUM(BK276:BK289)</f>
        <v>0</v>
      </c>
    </row>
    <row r="276" spans="1:65" s="2" customFormat="1" ht="16.5" customHeight="1">
      <c r="A276" s="33"/>
      <c r="B276" s="34"/>
      <c r="C276" s="280" t="s">
        <v>451</v>
      </c>
      <c r="D276" s="280" t="s">
        <v>127</v>
      </c>
      <c r="E276" s="281" t="s">
        <v>452</v>
      </c>
      <c r="F276" s="282" t="s">
        <v>427</v>
      </c>
      <c r="G276" s="163" t="s">
        <v>130</v>
      </c>
      <c r="H276" s="164">
        <v>1</v>
      </c>
      <c r="I276" s="165"/>
      <c r="J276" s="166">
        <f>ROUND(I276*H276,2)</f>
        <v>0</v>
      </c>
      <c r="K276" s="162" t="s">
        <v>131</v>
      </c>
      <c r="L276" s="38"/>
      <c r="M276" s="167" t="s">
        <v>19</v>
      </c>
      <c r="N276" s="168" t="s">
        <v>47</v>
      </c>
      <c r="O276" s="63"/>
      <c r="P276" s="169">
        <f>O276*H276</f>
        <v>0</v>
      </c>
      <c r="Q276" s="169">
        <v>0</v>
      </c>
      <c r="R276" s="169">
        <f>Q276*H276</f>
        <v>0</v>
      </c>
      <c r="S276" s="169">
        <v>0</v>
      </c>
      <c r="T276" s="17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71" t="s">
        <v>132</v>
      </c>
      <c r="AT276" s="171" t="s">
        <v>127</v>
      </c>
      <c r="AU276" s="171" t="s">
        <v>84</v>
      </c>
      <c r="AY276" s="16" t="s">
        <v>126</v>
      </c>
      <c r="BE276" s="172">
        <f>IF(N276="základní",J276,0)</f>
        <v>0</v>
      </c>
      <c r="BF276" s="172">
        <f>IF(N276="snížená",J276,0)</f>
        <v>0</v>
      </c>
      <c r="BG276" s="172">
        <f>IF(N276="zákl. přenesená",J276,0)</f>
        <v>0</v>
      </c>
      <c r="BH276" s="172">
        <f>IF(N276="sníž. přenesená",J276,0)</f>
        <v>0</v>
      </c>
      <c r="BI276" s="172">
        <f>IF(N276="nulová",J276,0)</f>
        <v>0</v>
      </c>
      <c r="BJ276" s="16" t="s">
        <v>84</v>
      </c>
      <c r="BK276" s="172">
        <f>ROUND(I276*H276,2)</f>
        <v>0</v>
      </c>
      <c r="BL276" s="16" t="s">
        <v>132</v>
      </c>
      <c r="BM276" s="171" t="s">
        <v>453</v>
      </c>
    </row>
    <row r="277" spans="1:65" s="2" customFormat="1" ht="34.299999999999997">
      <c r="A277" s="33"/>
      <c r="B277" s="34"/>
      <c r="C277" s="35"/>
      <c r="D277" s="173" t="s">
        <v>133</v>
      </c>
      <c r="E277" s="35"/>
      <c r="F277" s="174" t="s">
        <v>429</v>
      </c>
      <c r="G277" s="35"/>
      <c r="H277" s="35"/>
      <c r="I277" s="175"/>
      <c r="J277" s="35"/>
      <c r="K277" s="35"/>
      <c r="L277" s="38"/>
      <c r="M277" s="176"/>
      <c r="N277" s="177"/>
      <c r="O277" s="63"/>
      <c r="P277" s="63"/>
      <c r="Q277" s="63"/>
      <c r="R277" s="63"/>
      <c r="S277" s="63"/>
      <c r="T277" s="64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133</v>
      </c>
      <c r="AU277" s="16" t="s">
        <v>84</v>
      </c>
    </row>
    <row r="278" spans="1:65" s="2" customFormat="1" ht="16.5" customHeight="1">
      <c r="A278" s="33"/>
      <c r="B278" s="34"/>
      <c r="C278" s="160" t="s">
        <v>324</v>
      </c>
      <c r="D278" s="160" t="s">
        <v>127</v>
      </c>
      <c r="E278" s="161" t="s">
        <v>454</v>
      </c>
      <c r="F278" s="162" t="s">
        <v>431</v>
      </c>
      <c r="G278" s="163" t="s">
        <v>130</v>
      </c>
      <c r="H278" s="164">
        <v>1</v>
      </c>
      <c r="I278" s="165"/>
      <c r="J278" s="166">
        <f>ROUND(I278*H278,2)</f>
        <v>0</v>
      </c>
      <c r="K278" s="162" t="s">
        <v>131</v>
      </c>
      <c r="L278" s="38"/>
      <c r="M278" s="167" t="s">
        <v>19</v>
      </c>
      <c r="N278" s="168" t="s">
        <v>47</v>
      </c>
      <c r="O278" s="63"/>
      <c r="P278" s="169">
        <f>O278*H278</f>
        <v>0</v>
      </c>
      <c r="Q278" s="169">
        <v>0</v>
      </c>
      <c r="R278" s="169">
        <f>Q278*H278</f>
        <v>0</v>
      </c>
      <c r="S278" s="169">
        <v>0</v>
      </c>
      <c r="T278" s="17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71" t="s">
        <v>132</v>
      </c>
      <c r="AT278" s="171" t="s">
        <v>127</v>
      </c>
      <c r="AU278" s="171" t="s">
        <v>84</v>
      </c>
      <c r="AY278" s="16" t="s">
        <v>126</v>
      </c>
      <c r="BE278" s="172">
        <f>IF(N278="základní",J278,0)</f>
        <v>0</v>
      </c>
      <c r="BF278" s="172">
        <f>IF(N278="snížená",J278,0)</f>
        <v>0</v>
      </c>
      <c r="BG278" s="172">
        <f>IF(N278="zákl. přenesená",J278,0)</f>
        <v>0</v>
      </c>
      <c r="BH278" s="172">
        <f>IF(N278="sníž. přenesená",J278,0)</f>
        <v>0</v>
      </c>
      <c r="BI278" s="172">
        <f>IF(N278="nulová",J278,0)</f>
        <v>0</v>
      </c>
      <c r="BJ278" s="16" t="s">
        <v>84</v>
      </c>
      <c r="BK278" s="172">
        <f>ROUND(I278*H278,2)</f>
        <v>0</v>
      </c>
      <c r="BL278" s="16" t="s">
        <v>132</v>
      </c>
      <c r="BM278" s="171" t="s">
        <v>455</v>
      </c>
    </row>
    <row r="279" spans="1:65" s="2" customFormat="1" ht="17.149999999999999">
      <c r="A279" s="33"/>
      <c r="B279" s="34"/>
      <c r="C279" s="35"/>
      <c r="D279" s="173" t="s">
        <v>133</v>
      </c>
      <c r="E279" s="35"/>
      <c r="F279" s="174" t="s">
        <v>433</v>
      </c>
      <c r="G279" s="35"/>
      <c r="H279" s="35"/>
      <c r="I279" s="175"/>
      <c r="J279" s="35"/>
      <c r="K279" s="35"/>
      <c r="L279" s="38"/>
      <c r="M279" s="176"/>
      <c r="N279" s="177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133</v>
      </c>
      <c r="AU279" s="16" t="s">
        <v>84</v>
      </c>
    </row>
    <row r="280" spans="1:65" s="2" customFormat="1" ht="16.5" customHeight="1">
      <c r="A280" s="33"/>
      <c r="B280" s="34"/>
      <c r="C280" s="160" t="s">
        <v>456</v>
      </c>
      <c r="D280" s="160" t="s">
        <v>127</v>
      </c>
      <c r="E280" s="161" t="s">
        <v>457</v>
      </c>
      <c r="F280" s="162" t="s">
        <v>436</v>
      </c>
      <c r="G280" s="163" t="s">
        <v>130</v>
      </c>
      <c r="H280" s="164">
        <v>0</v>
      </c>
      <c r="I280" s="165"/>
      <c r="J280" s="166">
        <f>ROUND(I280*H280,2)</f>
        <v>0</v>
      </c>
      <c r="K280" s="162" t="s">
        <v>131</v>
      </c>
      <c r="L280" s="38"/>
      <c r="M280" s="167" t="s">
        <v>19</v>
      </c>
      <c r="N280" s="168" t="s">
        <v>47</v>
      </c>
      <c r="O280" s="63"/>
      <c r="P280" s="169">
        <f>O280*H280</f>
        <v>0</v>
      </c>
      <c r="Q280" s="169">
        <v>0</v>
      </c>
      <c r="R280" s="169">
        <f>Q280*H280</f>
        <v>0</v>
      </c>
      <c r="S280" s="169">
        <v>0</v>
      </c>
      <c r="T280" s="170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71" t="s">
        <v>132</v>
      </c>
      <c r="AT280" s="171" t="s">
        <v>127</v>
      </c>
      <c r="AU280" s="171" t="s">
        <v>84</v>
      </c>
      <c r="AY280" s="16" t="s">
        <v>126</v>
      </c>
      <c r="BE280" s="172">
        <f>IF(N280="základní",J280,0)</f>
        <v>0</v>
      </c>
      <c r="BF280" s="172">
        <f>IF(N280="snížená",J280,0)</f>
        <v>0</v>
      </c>
      <c r="BG280" s="172">
        <f>IF(N280="zákl. přenesená",J280,0)</f>
        <v>0</v>
      </c>
      <c r="BH280" s="172">
        <f>IF(N280="sníž. přenesená",J280,0)</f>
        <v>0</v>
      </c>
      <c r="BI280" s="172">
        <f>IF(N280="nulová",J280,0)</f>
        <v>0</v>
      </c>
      <c r="BJ280" s="16" t="s">
        <v>84</v>
      </c>
      <c r="BK280" s="172">
        <f>ROUND(I280*H280,2)</f>
        <v>0</v>
      </c>
      <c r="BL280" s="16" t="s">
        <v>132</v>
      </c>
      <c r="BM280" s="171" t="s">
        <v>458</v>
      </c>
    </row>
    <row r="281" spans="1:65" s="2" customFormat="1" ht="34.299999999999997">
      <c r="A281" s="33"/>
      <c r="B281" s="34"/>
      <c r="C281" s="35"/>
      <c r="D281" s="173" t="s">
        <v>133</v>
      </c>
      <c r="E281" s="35"/>
      <c r="F281" s="174" t="s">
        <v>438</v>
      </c>
      <c r="G281" s="35"/>
      <c r="H281" s="35"/>
      <c r="I281" s="175"/>
      <c r="J281" s="35"/>
      <c r="K281" s="35"/>
      <c r="L281" s="38"/>
      <c r="M281" s="176"/>
      <c r="N281" s="177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133</v>
      </c>
      <c r="AU281" s="16" t="s">
        <v>84</v>
      </c>
    </row>
    <row r="282" spans="1:65" s="12" customFormat="1">
      <c r="B282" s="178"/>
      <c r="C282" s="179"/>
      <c r="D282" s="173" t="s">
        <v>293</v>
      </c>
      <c r="E282" s="179"/>
      <c r="F282" s="180" t="s">
        <v>439</v>
      </c>
      <c r="G282" s="179"/>
      <c r="H282" s="181">
        <v>0</v>
      </c>
      <c r="I282" s="182"/>
      <c r="J282" s="179"/>
      <c r="K282" s="179"/>
      <c r="L282" s="183"/>
      <c r="M282" s="184"/>
      <c r="N282" s="185"/>
      <c r="O282" s="185"/>
      <c r="P282" s="185"/>
      <c r="Q282" s="185"/>
      <c r="R282" s="185"/>
      <c r="S282" s="185"/>
      <c r="T282" s="186"/>
      <c r="AT282" s="187" t="s">
        <v>293</v>
      </c>
      <c r="AU282" s="187" t="s">
        <v>84</v>
      </c>
      <c r="AV282" s="12" t="s">
        <v>86</v>
      </c>
      <c r="AW282" s="12" t="s">
        <v>4</v>
      </c>
      <c r="AX282" s="12" t="s">
        <v>84</v>
      </c>
      <c r="AY282" s="187" t="s">
        <v>126</v>
      </c>
    </row>
    <row r="283" spans="1:65" s="2" customFormat="1" ht="16.5" customHeight="1">
      <c r="A283" s="33"/>
      <c r="B283" s="34"/>
      <c r="C283" s="160" t="s">
        <v>329</v>
      </c>
      <c r="D283" s="160" t="s">
        <v>127</v>
      </c>
      <c r="E283" s="161" t="s">
        <v>459</v>
      </c>
      <c r="F283" s="162" t="s">
        <v>460</v>
      </c>
      <c r="G283" s="163" t="s">
        <v>130</v>
      </c>
      <c r="H283" s="164">
        <v>0</v>
      </c>
      <c r="I283" s="165"/>
      <c r="J283" s="166">
        <f>ROUND(I283*H283,2)</f>
        <v>0</v>
      </c>
      <c r="K283" s="162" t="s">
        <v>131</v>
      </c>
      <c r="L283" s="38"/>
      <c r="M283" s="167" t="s">
        <v>19</v>
      </c>
      <c r="N283" s="168" t="s">
        <v>47</v>
      </c>
      <c r="O283" s="63"/>
      <c r="P283" s="169">
        <f>O283*H283</f>
        <v>0</v>
      </c>
      <c r="Q283" s="169">
        <v>0</v>
      </c>
      <c r="R283" s="169">
        <f>Q283*H283</f>
        <v>0</v>
      </c>
      <c r="S283" s="169">
        <v>0</v>
      </c>
      <c r="T283" s="170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71" t="s">
        <v>132</v>
      </c>
      <c r="AT283" s="171" t="s">
        <v>127</v>
      </c>
      <c r="AU283" s="171" t="s">
        <v>84</v>
      </c>
      <c r="AY283" s="16" t="s">
        <v>126</v>
      </c>
      <c r="BE283" s="172">
        <f>IF(N283="základní",J283,0)</f>
        <v>0</v>
      </c>
      <c r="BF283" s="172">
        <f>IF(N283="snížená",J283,0)</f>
        <v>0</v>
      </c>
      <c r="BG283" s="172">
        <f>IF(N283="zákl. přenesená",J283,0)</f>
        <v>0</v>
      </c>
      <c r="BH283" s="172">
        <f>IF(N283="sníž. přenesená",J283,0)</f>
        <v>0</v>
      </c>
      <c r="BI283" s="172">
        <f>IF(N283="nulová",J283,0)</f>
        <v>0</v>
      </c>
      <c r="BJ283" s="16" t="s">
        <v>84</v>
      </c>
      <c r="BK283" s="172">
        <f>ROUND(I283*H283,2)</f>
        <v>0</v>
      </c>
      <c r="BL283" s="16" t="s">
        <v>132</v>
      </c>
      <c r="BM283" s="171" t="s">
        <v>461</v>
      </c>
    </row>
    <row r="284" spans="1:65" s="2" customFormat="1" ht="42.9">
      <c r="A284" s="33"/>
      <c r="B284" s="34"/>
      <c r="C284" s="35"/>
      <c r="D284" s="173" t="s">
        <v>133</v>
      </c>
      <c r="E284" s="35"/>
      <c r="F284" s="174" t="s">
        <v>462</v>
      </c>
      <c r="G284" s="35"/>
      <c r="H284" s="35"/>
      <c r="I284" s="175"/>
      <c r="J284" s="35"/>
      <c r="K284" s="35"/>
      <c r="L284" s="38"/>
      <c r="M284" s="176"/>
      <c r="N284" s="177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133</v>
      </c>
      <c r="AU284" s="16" t="s">
        <v>84</v>
      </c>
    </row>
    <row r="285" spans="1:65" s="12" customFormat="1">
      <c r="B285" s="178"/>
      <c r="C285" s="179"/>
      <c r="D285" s="173" t="s">
        <v>293</v>
      </c>
      <c r="E285" s="179"/>
      <c r="F285" s="180" t="s">
        <v>439</v>
      </c>
      <c r="G285" s="179"/>
      <c r="H285" s="181">
        <v>0</v>
      </c>
      <c r="I285" s="182"/>
      <c r="J285" s="179"/>
      <c r="K285" s="179"/>
      <c r="L285" s="183"/>
      <c r="M285" s="184"/>
      <c r="N285" s="185"/>
      <c r="O285" s="185"/>
      <c r="P285" s="185"/>
      <c r="Q285" s="185"/>
      <c r="R285" s="185"/>
      <c r="S285" s="185"/>
      <c r="T285" s="186"/>
      <c r="AT285" s="187" t="s">
        <v>293</v>
      </c>
      <c r="AU285" s="187" t="s">
        <v>84</v>
      </c>
      <c r="AV285" s="12" t="s">
        <v>86</v>
      </c>
      <c r="AW285" s="12" t="s">
        <v>4</v>
      </c>
      <c r="AX285" s="12" t="s">
        <v>84</v>
      </c>
      <c r="AY285" s="187" t="s">
        <v>126</v>
      </c>
    </row>
    <row r="286" spans="1:65" s="2" customFormat="1" ht="16.5" customHeight="1">
      <c r="A286" s="33"/>
      <c r="B286" s="34"/>
      <c r="C286" s="160" t="s">
        <v>463</v>
      </c>
      <c r="D286" s="160" t="s">
        <v>127</v>
      </c>
      <c r="E286" s="161" t="s">
        <v>464</v>
      </c>
      <c r="F286" s="162" t="s">
        <v>317</v>
      </c>
      <c r="G286" s="163" t="s">
        <v>303</v>
      </c>
      <c r="H286" s="164">
        <v>1</v>
      </c>
      <c r="I286" s="165"/>
      <c r="J286" s="166">
        <f>ROUND(I286*H286,2)</f>
        <v>0</v>
      </c>
      <c r="K286" s="162" t="s">
        <v>131</v>
      </c>
      <c r="L286" s="38"/>
      <c r="M286" s="167" t="s">
        <v>19</v>
      </c>
      <c r="N286" s="168" t="s">
        <v>47</v>
      </c>
      <c r="O286" s="63"/>
      <c r="P286" s="169">
        <f>O286*H286</f>
        <v>0</v>
      </c>
      <c r="Q286" s="169">
        <v>0</v>
      </c>
      <c r="R286" s="169">
        <f>Q286*H286</f>
        <v>0</v>
      </c>
      <c r="S286" s="169">
        <v>0</v>
      </c>
      <c r="T286" s="17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71" t="s">
        <v>132</v>
      </c>
      <c r="AT286" s="171" t="s">
        <v>127</v>
      </c>
      <c r="AU286" s="171" t="s">
        <v>84</v>
      </c>
      <c r="AY286" s="16" t="s">
        <v>126</v>
      </c>
      <c r="BE286" s="172">
        <f>IF(N286="základní",J286,0)</f>
        <v>0</v>
      </c>
      <c r="BF286" s="172">
        <f>IF(N286="snížená",J286,0)</f>
        <v>0</v>
      </c>
      <c r="BG286" s="172">
        <f>IF(N286="zákl. přenesená",J286,0)</f>
        <v>0</v>
      </c>
      <c r="BH286" s="172">
        <f>IF(N286="sníž. přenesená",J286,0)</f>
        <v>0</v>
      </c>
      <c r="BI286" s="172">
        <f>IF(N286="nulová",J286,0)</f>
        <v>0</v>
      </c>
      <c r="BJ286" s="16" t="s">
        <v>84</v>
      </c>
      <c r="BK286" s="172">
        <f>ROUND(I286*H286,2)</f>
        <v>0</v>
      </c>
      <c r="BL286" s="16" t="s">
        <v>132</v>
      </c>
      <c r="BM286" s="171" t="s">
        <v>465</v>
      </c>
    </row>
    <row r="287" spans="1:65" s="2" customFormat="1" ht="17.149999999999999">
      <c r="A287" s="33"/>
      <c r="B287" s="34"/>
      <c r="C287" s="35"/>
      <c r="D287" s="173" t="s">
        <v>133</v>
      </c>
      <c r="E287" s="35"/>
      <c r="F287" s="174" t="s">
        <v>320</v>
      </c>
      <c r="G287" s="35"/>
      <c r="H287" s="35"/>
      <c r="I287" s="175"/>
      <c r="J287" s="35"/>
      <c r="K287" s="35"/>
      <c r="L287" s="38"/>
      <c r="M287" s="176"/>
      <c r="N287" s="177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133</v>
      </c>
      <c r="AU287" s="16" t="s">
        <v>84</v>
      </c>
    </row>
    <row r="288" spans="1:65" s="2" customFormat="1" ht="16.5" customHeight="1">
      <c r="A288" s="33"/>
      <c r="B288" s="34"/>
      <c r="C288" s="160" t="s">
        <v>332</v>
      </c>
      <c r="D288" s="160" t="s">
        <v>127</v>
      </c>
      <c r="E288" s="161" t="s">
        <v>466</v>
      </c>
      <c r="F288" s="162" t="s">
        <v>323</v>
      </c>
      <c r="G288" s="163" t="s">
        <v>303</v>
      </c>
      <c r="H288" s="164">
        <v>1</v>
      </c>
      <c r="I288" s="165"/>
      <c r="J288" s="166">
        <f>ROUND(I288*H288,2)</f>
        <v>0</v>
      </c>
      <c r="K288" s="162" t="s">
        <v>131</v>
      </c>
      <c r="L288" s="38"/>
      <c r="M288" s="167" t="s">
        <v>19</v>
      </c>
      <c r="N288" s="168" t="s">
        <v>47</v>
      </c>
      <c r="O288" s="63"/>
      <c r="P288" s="169">
        <f>O288*H288</f>
        <v>0</v>
      </c>
      <c r="Q288" s="169">
        <v>0</v>
      </c>
      <c r="R288" s="169">
        <f>Q288*H288</f>
        <v>0</v>
      </c>
      <c r="S288" s="169">
        <v>0</v>
      </c>
      <c r="T288" s="170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71" t="s">
        <v>132</v>
      </c>
      <c r="AT288" s="171" t="s">
        <v>127</v>
      </c>
      <c r="AU288" s="171" t="s">
        <v>84</v>
      </c>
      <c r="AY288" s="16" t="s">
        <v>126</v>
      </c>
      <c r="BE288" s="172">
        <f>IF(N288="základní",J288,0)</f>
        <v>0</v>
      </c>
      <c r="BF288" s="172">
        <f>IF(N288="snížená",J288,0)</f>
        <v>0</v>
      </c>
      <c r="BG288" s="172">
        <f>IF(N288="zákl. přenesená",J288,0)</f>
        <v>0</v>
      </c>
      <c r="BH288" s="172">
        <f>IF(N288="sníž. přenesená",J288,0)</f>
        <v>0</v>
      </c>
      <c r="BI288" s="172">
        <f>IF(N288="nulová",J288,0)</f>
        <v>0</v>
      </c>
      <c r="BJ288" s="16" t="s">
        <v>84</v>
      </c>
      <c r="BK288" s="172">
        <f>ROUND(I288*H288,2)</f>
        <v>0</v>
      </c>
      <c r="BL288" s="16" t="s">
        <v>132</v>
      </c>
      <c r="BM288" s="171" t="s">
        <v>467</v>
      </c>
    </row>
    <row r="289" spans="1:65" s="2" customFormat="1" ht="17.149999999999999">
      <c r="A289" s="33"/>
      <c r="B289" s="34"/>
      <c r="C289" s="35"/>
      <c r="D289" s="173" t="s">
        <v>133</v>
      </c>
      <c r="E289" s="35"/>
      <c r="F289" s="174" t="s">
        <v>325</v>
      </c>
      <c r="G289" s="35"/>
      <c r="H289" s="35"/>
      <c r="I289" s="175"/>
      <c r="J289" s="35"/>
      <c r="K289" s="35"/>
      <c r="L289" s="38"/>
      <c r="M289" s="176"/>
      <c r="N289" s="177"/>
      <c r="O289" s="63"/>
      <c r="P289" s="63"/>
      <c r="Q289" s="63"/>
      <c r="R289" s="63"/>
      <c r="S289" s="63"/>
      <c r="T289" s="64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133</v>
      </c>
      <c r="AU289" s="16" t="s">
        <v>84</v>
      </c>
    </row>
    <row r="290" spans="1:65" s="11" customFormat="1" ht="25.95" customHeight="1">
      <c r="B290" s="146"/>
      <c r="C290" s="147"/>
      <c r="D290" s="148" t="s">
        <v>75</v>
      </c>
      <c r="E290" s="149" t="s">
        <v>468</v>
      </c>
      <c r="F290" s="149" t="s">
        <v>469</v>
      </c>
      <c r="G290" s="147"/>
      <c r="H290" s="147"/>
      <c r="I290" s="150"/>
      <c r="J290" s="151">
        <f>BK290</f>
        <v>0</v>
      </c>
      <c r="K290" s="147"/>
      <c r="L290" s="152"/>
      <c r="M290" s="153"/>
      <c r="N290" s="154"/>
      <c r="O290" s="154"/>
      <c r="P290" s="155">
        <f>SUM(P291:P304)</f>
        <v>0</v>
      </c>
      <c r="Q290" s="154"/>
      <c r="R290" s="155">
        <f>SUM(R291:R304)</f>
        <v>0</v>
      </c>
      <c r="S290" s="154"/>
      <c r="T290" s="156">
        <f>SUM(T291:T304)</f>
        <v>0</v>
      </c>
      <c r="AR290" s="157" t="s">
        <v>84</v>
      </c>
      <c r="AT290" s="158" t="s">
        <v>75</v>
      </c>
      <c r="AU290" s="158" t="s">
        <v>76</v>
      </c>
      <c r="AY290" s="157" t="s">
        <v>126</v>
      </c>
      <c r="BK290" s="159">
        <f>SUM(BK291:BK304)</f>
        <v>0</v>
      </c>
    </row>
    <row r="291" spans="1:65" s="2" customFormat="1" ht="16.5" customHeight="1">
      <c r="A291" s="33"/>
      <c r="B291" s="34"/>
      <c r="C291" s="280" t="s">
        <v>470</v>
      </c>
      <c r="D291" s="280" t="s">
        <v>127</v>
      </c>
      <c r="E291" s="281" t="s">
        <v>471</v>
      </c>
      <c r="F291" s="282" t="s">
        <v>427</v>
      </c>
      <c r="G291" s="163" t="s">
        <v>130</v>
      </c>
      <c r="H291" s="164">
        <v>1</v>
      </c>
      <c r="I291" s="165"/>
      <c r="J291" s="166">
        <f>ROUND(I291*H291,2)</f>
        <v>0</v>
      </c>
      <c r="K291" s="162" t="s">
        <v>131</v>
      </c>
      <c r="L291" s="38"/>
      <c r="M291" s="167" t="s">
        <v>19</v>
      </c>
      <c r="N291" s="168" t="s">
        <v>47</v>
      </c>
      <c r="O291" s="63"/>
      <c r="P291" s="169">
        <f>O291*H291</f>
        <v>0</v>
      </c>
      <c r="Q291" s="169">
        <v>0</v>
      </c>
      <c r="R291" s="169">
        <f>Q291*H291</f>
        <v>0</v>
      </c>
      <c r="S291" s="169">
        <v>0</v>
      </c>
      <c r="T291" s="170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71" t="s">
        <v>132</v>
      </c>
      <c r="AT291" s="171" t="s">
        <v>127</v>
      </c>
      <c r="AU291" s="171" t="s">
        <v>84</v>
      </c>
      <c r="AY291" s="16" t="s">
        <v>126</v>
      </c>
      <c r="BE291" s="172">
        <f>IF(N291="základní",J291,0)</f>
        <v>0</v>
      </c>
      <c r="BF291" s="172">
        <f>IF(N291="snížená",J291,0)</f>
        <v>0</v>
      </c>
      <c r="BG291" s="172">
        <f>IF(N291="zákl. přenesená",J291,0)</f>
        <v>0</v>
      </c>
      <c r="BH291" s="172">
        <f>IF(N291="sníž. přenesená",J291,0)</f>
        <v>0</v>
      </c>
      <c r="BI291" s="172">
        <f>IF(N291="nulová",J291,0)</f>
        <v>0</v>
      </c>
      <c r="BJ291" s="16" t="s">
        <v>84</v>
      </c>
      <c r="BK291" s="172">
        <f>ROUND(I291*H291,2)</f>
        <v>0</v>
      </c>
      <c r="BL291" s="16" t="s">
        <v>132</v>
      </c>
      <c r="BM291" s="171" t="s">
        <v>472</v>
      </c>
    </row>
    <row r="292" spans="1:65" s="2" customFormat="1" ht="34.299999999999997">
      <c r="A292" s="33"/>
      <c r="B292" s="34"/>
      <c r="C292" s="35"/>
      <c r="D292" s="173" t="s">
        <v>133</v>
      </c>
      <c r="E292" s="35"/>
      <c r="F292" s="174" t="s">
        <v>429</v>
      </c>
      <c r="G292" s="35"/>
      <c r="H292" s="35"/>
      <c r="I292" s="175"/>
      <c r="J292" s="35"/>
      <c r="K292" s="35"/>
      <c r="L292" s="38"/>
      <c r="M292" s="176"/>
      <c r="N292" s="177"/>
      <c r="O292" s="63"/>
      <c r="P292" s="63"/>
      <c r="Q292" s="63"/>
      <c r="R292" s="63"/>
      <c r="S292" s="63"/>
      <c r="T292" s="64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133</v>
      </c>
      <c r="AU292" s="16" t="s">
        <v>84</v>
      </c>
    </row>
    <row r="293" spans="1:65" s="2" customFormat="1" ht="16.5" customHeight="1">
      <c r="A293" s="33"/>
      <c r="B293" s="34"/>
      <c r="C293" s="160" t="s">
        <v>334</v>
      </c>
      <c r="D293" s="160" t="s">
        <v>127</v>
      </c>
      <c r="E293" s="161" t="s">
        <v>473</v>
      </c>
      <c r="F293" s="162" t="s">
        <v>431</v>
      </c>
      <c r="G293" s="163" t="s">
        <v>130</v>
      </c>
      <c r="H293" s="164">
        <v>1</v>
      </c>
      <c r="I293" s="165"/>
      <c r="J293" s="166">
        <f>ROUND(I293*H293,2)</f>
        <v>0</v>
      </c>
      <c r="K293" s="162" t="s">
        <v>131</v>
      </c>
      <c r="L293" s="38"/>
      <c r="M293" s="167" t="s">
        <v>19</v>
      </c>
      <c r="N293" s="168" t="s">
        <v>47</v>
      </c>
      <c r="O293" s="63"/>
      <c r="P293" s="169">
        <f>O293*H293</f>
        <v>0</v>
      </c>
      <c r="Q293" s="169">
        <v>0</v>
      </c>
      <c r="R293" s="169">
        <f>Q293*H293</f>
        <v>0</v>
      </c>
      <c r="S293" s="169">
        <v>0</v>
      </c>
      <c r="T293" s="170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71" t="s">
        <v>132</v>
      </c>
      <c r="AT293" s="171" t="s">
        <v>127</v>
      </c>
      <c r="AU293" s="171" t="s">
        <v>84</v>
      </c>
      <c r="AY293" s="16" t="s">
        <v>126</v>
      </c>
      <c r="BE293" s="172">
        <f>IF(N293="základní",J293,0)</f>
        <v>0</v>
      </c>
      <c r="BF293" s="172">
        <f>IF(N293="snížená",J293,0)</f>
        <v>0</v>
      </c>
      <c r="BG293" s="172">
        <f>IF(N293="zákl. přenesená",J293,0)</f>
        <v>0</v>
      </c>
      <c r="BH293" s="172">
        <f>IF(N293="sníž. přenesená",J293,0)</f>
        <v>0</v>
      </c>
      <c r="BI293" s="172">
        <f>IF(N293="nulová",J293,0)</f>
        <v>0</v>
      </c>
      <c r="BJ293" s="16" t="s">
        <v>84</v>
      </c>
      <c r="BK293" s="172">
        <f>ROUND(I293*H293,2)</f>
        <v>0</v>
      </c>
      <c r="BL293" s="16" t="s">
        <v>132</v>
      </c>
      <c r="BM293" s="171" t="s">
        <v>474</v>
      </c>
    </row>
    <row r="294" spans="1:65" s="2" customFormat="1" ht="17.149999999999999">
      <c r="A294" s="33"/>
      <c r="B294" s="34"/>
      <c r="C294" s="35"/>
      <c r="D294" s="173" t="s">
        <v>133</v>
      </c>
      <c r="E294" s="35"/>
      <c r="F294" s="174" t="s">
        <v>433</v>
      </c>
      <c r="G294" s="35"/>
      <c r="H294" s="35"/>
      <c r="I294" s="175"/>
      <c r="J294" s="35"/>
      <c r="K294" s="35"/>
      <c r="L294" s="38"/>
      <c r="M294" s="176"/>
      <c r="N294" s="177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133</v>
      </c>
      <c r="AU294" s="16" t="s">
        <v>84</v>
      </c>
    </row>
    <row r="295" spans="1:65" s="2" customFormat="1" ht="16.5" customHeight="1">
      <c r="A295" s="33"/>
      <c r="B295" s="34"/>
      <c r="C295" s="160" t="s">
        <v>475</v>
      </c>
      <c r="D295" s="160" t="s">
        <v>127</v>
      </c>
      <c r="E295" s="161" t="s">
        <v>476</v>
      </c>
      <c r="F295" s="162" t="s">
        <v>436</v>
      </c>
      <c r="G295" s="163" t="s">
        <v>130</v>
      </c>
      <c r="H295" s="164">
        <v>0</v>
      </c>
      <c r="I295" s="165"/>
      <c r="J295" s="166">
        <f>ROUND(I295*H295,2)</f>
        <v>0</v>
      </c>
      <c r="K295" s="162" t="s">
        <v>131</v>
      </c>
      <c r="L295" s="38"/>
      <c r="M295" s="167" t="s">
        <v>19</v>
      </c>
      <c r="N295" s="168" t="s">
        <v>47</v>
      </c>
      <c r="O295" s="63"/>
      <c r="P295" s="169">
        <f>O295*H295</f>
        <v>0</v>
      </c>
      <c r="Q295" s="169">
        <v>0</v>
      </c>
      <c r="R295" s="169">
        <f>Q295*H295</f>
        <v>0</v>
      </c>
      <c r="S295" s="169">
        <v>0</v>
      </c>
      <c r="T295" s="170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71" t="s">
        <v>132</v>
      </c>
      <c r="AT295" s="171" t="s">
        <v>127</v>
      </c>
      <c r="AU295" s="171" t="s">
        <v>84</v>
      </c>
      <c r="AY295" s="16" t="s">
        <v>126</v>
      </c>
      <c r="BE295" s="172">
        <f>IF(N295="základní",J295,0)</f>
        <v>0</v>
      </c>
      <c r="BF295" s="172">
        <f>IF(N295="snížená",J295,0)</f>
        <v>0</v>
      </c>
      <c r="BG295" s="172">
        <f>IF(N295="zákl. přenesená",J295,0)</f>
        <v>0</v>
      </c>
      <c r="BH295" s="172">
        <f>IF(N295="sníž. přenesená",J295,0)</f>
        <v>0</v>
      </c>
      <c r="BI295" s="172">
        <f>IF(N295="nulová",J295,0)</f>
        <v>0</v>
      </c>
      <c r="BJ295" s="16" t="s">
        <v>84</v>
      </c>
      <c r="BK295" s="172">
        <f>ROUND(I295*H295,2)</f>
        <v>0</v>
      </c>
      <c r="BL295" s="16" t="s">
        <v>132</v>
      </c>
      <c r="BM295" s="171" t="s">
        <v>477</v>
      </c>
    </row>
    <row r="296" spans="1:65" s="2" customFormat="1" ht="34.299999999999997">
      <c r="A296" s="33"/>
      <c r="B296" s="34"/>
      <c r="C296" s="35"/>
      <c r="D296" s="173" t="s">
        <v>133</v>
      </c>
      <c r="E296" s="35"/>
      <c r="F296" s="174" t="s">
        <v>438</v>
      </c>
      <c r="G296" s="35"/>
      <c r="H296" s="35"/>
      <c r="I296" s="175"/>
      <c r="J296" s="35"/>
      <c r="K296" s="35"/>
      <c r="L296" s="38"/>
      <c r="M296" s="176"/>
      <c r="N296" s="177"/>
      <c r="O296" s="63"/>
      <c r="P296" s="63"/>
      <c r="Q296" s="63"/>
      <c r="R296" s="63"/>
      <c r="S296" s="63"/>
      <c r="T296" s="6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133</v>
      </c>
      <c r="AU296" s="16" t="s">
        <v>84</v>
      </c>
    </row>
    <row r="297" spans="1:65" s="12" customFormat="1">
      <c r="B297" s="178"/>
      <c r="C297" s="179"/>
      <c r="D297" s="173" t="s">
        <v>293</v>
      </c>
      <c r="E297" s="179"/>
      <c r="F297" s="180" t="s">
        <v>439</v>
      </c>
      <c r="G297" s="179"/>
      <c r="H297" s="181">
        <v>0</v>
      </c>
      <c r="I297" s="182"/>
      <c r="J297" s="179"/>
      <c r="K297" s="179"/>
      <c r="L297" s="183"/>
      <c r="M297" s="184"/>
      <c r="N297" s="185"/>
      <c r="O297" s="185"/>
      <c r="P297" s="185"/>
      <c r="Q297" s="185"/>
      <c r="R297" s="185"/>
      <c r="S297" s="185"/>
      <c r="T297" s="186"/>
      <c r="AT297" s="187" t="s">
        <v>293</v>
      </c>
      <c r="AU297" s="187" t="s">
        <v>84</v>
      </c>
      <c r="AV297" s="12" t="s">
        <v>86</v>
      </c>
      <c r="AW297" s="12" t="s">
        <v>4</v>
      </c>
      <c r="AX297" s="12" t="s">
        <v>84</v>
      </c>
      <c r="AY297" s="187" t="s">
        <v>126</v>
      </c>
    </row>
    <row r="298" spans="1:65" s="2" customFormat="1" ht="16.5" customHeight="1">
      <c r="A298" s="33"/>
      <c r="B298" s="34"/>
      <c r="C298" s="160" t="s">
        <v>337</v>
      </c>
      <c r="D298" s="160" t="s">
        <v>127</v>
      </c>
      <c r="E298" s="161" t="s">
        <v>478</v>
      </c>
      <c r="F298" s="162" t="s">
        <v>441</v>
      </c>
      <c r="G298" s="163" t="s">
        <v>130</v>
      </c>
      <c r="H298" s="164">
        <v>0</v>
      </c>
      <c r="I298" s="165"/>
      <c r="J298" s="166">
        <f>ROUND(I298*H298,2)</f>
        <v>0</v>
      </c>
      <c r="K298" s="162" t="s">
        <v>131</v>
      </c>
      <c r="L298" s="38"/>
      <c r="M298" s="167" t="s">
        <v>19</v>
      </c>
      <c r="N298" s="168" t="s">
        <v>47</v>
      </c>
      <c r="O298" s="63"/>
      <c r="P298" s="169">
        <f>O298*H298</f>
        <v>0</v>
      </c>
      <c r="Q298" s="169">
        <v>0</v>
      </c>
      <c r="R298" s="169">
        <f>Q298*H298</f>
        <v>0</v>
      </c>
      <c r="S298" s="169">
        <v>0</v>
      </c>
      <c r="T298" s="170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71" t="s">
        <v>132</v>
      </c>
      <c r="AT298" s="171" t="s">
        <v>127</v>
      </c>
      <c r="AU298" s="171" t="s">
        <v>84</v>
      </c>
      <c r="AY298" s="16" t="s">
        <v>126</v>
      </c>
      <c r="BE298" s="172">
        <f>IF(N298="základní",J298,0)</f>
        <v>0</v>
      </c>
      <c r="BF298" s="172">
        <f>IF(N298="snížená",J298,0)</f>
        <v>0</v>
      </c>
      <c r="BG298" s="172">
        <f>IF(N298="zákl. přenesená",J298,0)</f>
        <v>0</v>
      </c>
      <c r="BH298" s="172">
        <f>IF(N298="sníž. přenesená",J298,0)</f>
        <v>0</v>
      </c>
      <c r="BI298" s="172">
        <f>IF(N298="nulová",J298,0)</f>
        <v>0</v>
      </c>
      <c r="BJ298" s="16" t="s">
        <v>84</v>
      </c>
      <c r="BK298" s="172">
        <f>ROUND(I298*H298,2)</f>
        <v>0</v>
      </c>
      <c r="BL298" s="16" t="s">
        <v>132</v>
      </c>
      <c r="BM298" s="171" t="s">
        <v>479</v>
      </c>
    </row>
    <row r="299" spans="1:65" s="2" customFormat="1" ht="42.9">
      <c r="A299" s="33"/>
      <c r="B299" s="34"/>
      <c r="C299" s="35"/>
      <c r="D299" s="173" t="s">
        <v>133</v>
      </c>
      <c r="E299" s="35"/>
      <c r="F299" s="174" t="s">
        <v>443</v>
      </c>
      <c r="G299" s="35"/>
      <c r="H299" s="35"/>
      <c r="I299" s="175"/>
      <c r="J299" s="35"/>
      <c r="K299" s="35"/>
      <c r="L299" s="38"/>
      <c r="M299" s="176"/>
      <c r="N299" s="177"/>
      <c r="O299" s="63"/>
      <c r="P299" s="63"/>
      <c r="Q299" s="63"/>
      <c r="R299" s="63"/>
      <c r="S299" s="63"/>
      <c r="T299" s="64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133</v>
      </c>
      <c r="AU299" s="16" t="s">
        <v>84</v>
      </c>
    </row>
    <row r="300" spans="1:65" s="12" customFormat="1">
      <c r="B300" s="178"/>
      <c r="C300" s="179"/>
      <c r="D300" s="173" t="s">
        <v>293</v>
      </c>
      <c r="E300" s="179"/>
      <c r="F300" s="180" t="s">
        <v>439</v>
      </c>
      <c r="G300" s="179"/>
      <c r="H300" s="181">
        <v>0</v>
      </c>
      <c r="I300" s="182"/>
      <c r="J300" s="179"/>
      <c r="K300" s="179"/>
      <c r="L300" s="183"/>
      <c r="M300" s="184"/>
      <c r="N300" s="185"/>
      <c r="O300" s="185"/>
      <c r="P300" s="185"/>
      <c r="Q300" s="185"/>
      <c r="R300" s="185"/>
      <c r="S300" s="185"/>
      <c r="T300" s="186"/>
      <c r="AT300" s="187" t="s">
        <v>293</v>
      </c>
      <c r="AU300" s="187" t="s">
        <v>84</v>
      </c>
      <c r="AV300" s="12" t="s">
        <v>86</v>
      </c>
      <c r="AW300" s="12" t="s">
        <v>4</v>
      </c>
      <c r="AX300" s="12" t="s">
        <v>84</v>
      </c>
      <c r="AY300" s="187" t="s">
        <v>126</v>
      </c>
    </row>
    <row r="301" spans="1:65" s="2" customFormat="1" ht="16.5" customHeight="1">
      <c r="A301" s="33"/>
      <c r="B301" s="34"/>
      <c r="C301" s="160" t="s">
        <v>480</v>
      </c>
      <c r="D301" s="160" t="s">
        <v>127</v>
      </c>
      <c r="E301" s="161" t="s">
        <v>481</v>
      </c>
      <c r="F301" s="162" t="s">
        <v>317</v>
      </c>
      <c r="G301" s="163" t="s">
        <v>303</v>
      </c>
      <c r="H301" s="164">
        <v>1</v>
      </c>
      <c r="I301" s="165"/>
      <c r="J301" s="166">
        <f>ROUND(I301*H301,2)</f>
        <v>0</v>
      </c>
      <c r="K301" s="162" t="s">
        <v>131</v>
      </c>
      <c r="L301" s="38"/>
      <c r="M301" s="167" t="s">
        <v>19</v>
      </c>
      <c r="N301" s="168" t="s">
        <v>47</v>
      </c>
      <c r="O301" s="63"/>
      <c r="P301" s="169">
        <f>O301*H301</f>
        <v>0</v>
      </c>
      <c r="Q301" s="169">
        <v>0</v>
      </c>
      <c r="R301" s="169">
        <f>Q301*H301</f>
        <v>0</v>
      </c>
      <c r="S301" s="169">
        <v>0</v>
      </c>
      <c r="T301" s="170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71" t="s">
        <v>132</v>
      </c>
      <c r="AT301" s="171" t="s">
        <v>127</v>
      </c>
      <c r="AU301" s="171" t="s">
        <v>84</v>
      </c>
      <c r="AY301" s="16" t="s">
        <v>126</v>
      </c>
      <c r="BE301" s="172">
        <f>IF(N301="základní",J301,0)</f>
        <v>0</v>
      </c>
      <c r="BF301" s="172">
        <f>IF(N301="snížená",J301,0)</f>
        <v>0</v>
      </c>
      <c r="BG301" s="172">
        <f>IF(N301="zákl. přenesená",J301,0)</f>
        <v>0</v>
      </c>
      <c r="BH301" s="172">
        <f>IF(N301="sníž. přenesená",J301,0)</f>
        <v>0</v>
      </c>
      <c r="BI301" s="172">
        <f>IF(N301="nulová",J301,0)</f>
        <v>0</v>
      </c>
      <c r="BJ301" s="16" t="s">
        <v>84</v>
      </c>
      <c r="BK301" s="172">
        <f>ROUND(I301*H301,2)</f>
        <v>0</v>
      </c>
      <c r="BL301" s="16" t="s">
        <v>132</v>
      </c>
      <c r="BM301" s="171" t="s">
        <v>482</v>
      </c>
    </row>
    <row r="302" spans="1:65" s="2" customFormat="1" ht="17.149999999999999">
      <c r="A302" s="33"/>
      <c r="B302" s="34"/>
      <c r="C302" s="35"/>
      <c r="D302" s="173" t="s">
        <v>133</v>
      </c>
      <c r="E302" s="35"/>
      <c r="F302" s="174" t="s">
        <v>320</v>
      </c>
      <c r="G302" s="35"/>
      <c r="H302" s="35"/>
      <c r="I302" s="175"/>
      <c r="J302" s="35"/>
      <c r="K302" s="35"/>
      <c r="L302" s="38"/>
      <c r="M302" s="176"/>
      <c r="N302" s="177"/>
      <c r="O302" s="63"/>
      <c r="P302" s="63"/>
      <c r="Q302" s="63"/>
      <c r="R302" s="63"/>
      <c r="S302" s="63"/>
      <c r="T302" s="64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133</v>
      </c>
      <c r="AU302" s="16" t="s">
        <v>84</v>
      </c>
    </row>
    <row r="303" spans="1:65" s="2" customFormat="1" ht="16.5" customHeight="1">
      <c r="A303" s="33"/>
      <c r="B303" s="34"/>
      <c r="C303" s="160" t="s">
        <v>339</v>
      </c>
      <c r="D303" s="160" t="s">
        <v>127</v>
      </c>
      <c r="E303" s="161" t="s">
        <v>483</v>
      </c>
      <c r="F303" s="162" t="s">
        <v>323</v>
      </c>
      <c r="G303" s="163" t="s">
        <v>303</v>
      </c>
      <c r="H303" s="164">
        <v>1</v>
      </c>
      <c r="I303" s="165"/>
      <c r="J303" s="166">
        <f>ROUND(I303*H303,2)</f>
        <v>0</v>
      </c>
      <c r="K303" s="162" t="s">
        <v>131</v>
      </c>
      <c r="L303" s="38"/>
      <c r="M303" s="167" t="s">
        <v>19</v>
      </c>
      <c r="N303" s="168" t="s">
        <v>47</v>
      </c>
      <c r="O303" s="63"/>
      <c r="P303" s="169">
        <f>O303*H303</f>
        <v>0</v>
      </c>
      <c r="Q303" s="169">
        <v>0</v>
      </c>
      <c r="R303" s="169">
        <f>Q303*H303</f>
        <v>0</v>
      </c>
      <c r="S303" s="169">
        <v>0</v>
      </c>
      <c r="T303" s="170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71" t="s">
        <v>132</v>
      </c>
      <c r="AT303" s="171" t="s">
        <v>127</v>
      </c>
      <c r="AU303" s="171" t="s">
        <v>84</v>
      </c>
      <c r="AY303" s="16" t="s">
        <v>126</v>
      </c>
      <c r="BE303" s="172">
        <f>IF(N303="základní",J303,0)</f>
        <v>0</v>
      </c>
      <c r="BF303" s="172">
        <f>IF(N303="snížená",J303,0)</f>
        <v>0</v>
      </c>
      <c r="BG303" s="172">
        <f>IF(N303="zákl. přenesená",J303,0)</f>
        <v>0</v>
      </c>
      <c r="BH303" s="172">
        <f>IF(N303="sníž. přenesená",J303,0)</f>
        <v>0</v>
      </c>
      <c r="BI303" s="172">
        <f>IF(N303="nulová",J303,0)</f>
        <v>0</v>
      </c>
      <c r="BJ303" s="16" t="s">
        <v>84</v>
      </c>
      <c r="BK303" s="172">
        <f>ROUND(I303*H303,2)</f>
        <v>0</v>
      </c>
      <c r="BL303" s="16" t="s">
        <v>132</v>
      </c>
      <c r="BM303" s="171" t="s">
        <v>484</v>
      </c>
    </row>
    <row r="304" spans="1:65" s="2" customFormat="1" ht="17.149999999999999">
      <c r="A304" s="33"/>
      <c r="B304" s="34"/>
      <c r="C304" s="35"/>
      <c r="D304" s="173" t="s">
        <v>133</v>
      </c>
      <c r="E304" s="35"/>
      <c r="F304" s="174" t="s">
        <v>325</v>
      </c>
      <c r="G304" s="35"/>
      <c r="H304" s="35"/>
      <c r="I304" s="175"/>
      <c r="J304" s="35"/>
      <c r="K304" s="35"/>
      <c r="L304" s="38"/>
      <c r="M304" s="176"/>
      <c r="N304" s="177"/>
      <c r="O304" s="63"/>
      <c r="P304" s="63"/>
      <c r="Q304" s="63"/>
      <c r="R304" s="63"/>
      <c r="S304" s="63"/>
      <c r="T304" s="64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133</v>
      </c>
      <c r="AU304" s="16" t="s">
        <v>84</v>
      </c>
    </row>
    <row r="305" spans="1:65" s="11" customFormat="1" ht="25.95" customHeight="1">
      <c r="B305" s="146"/>
      <c r="C305" s="147"/>
      <c r="D305" s="148" t="s">
        <v>75</v>
      </c>
      <c r="E305" s="149" t="s">
        <v>485</v>
      </c>
      <c r="F305" s="149" t="s">
        <v>486</v>
      </c>
      <c r="G305" s="147"/>
      <c r="H305" s="147"/>
      <c r="I305" s="150"/>
      <c r="J305" s="151">
        <f>BK305</f>
        <v>0</v>
      </c>
      <c r="K305" s="147"/>
      <c r="L305" s="152"/>
      <c r="M305" s="153"/>
      <c r="N305" s="154"/>
      <c r="O305" s="154"/>
      <c r="P305" s="155">
        <f>SUM(P306:P319)</f>
        <v>0</v>
      </c>
      <c r="Q305" s="154"/>
      <c r="R305" s="155">
        <f>SUM(R306:R319)</f>
        <v>0</v>
      </c>
      <c r="S305" s="154"/>
      <c r="T305" s="156">
        <f>SUM(T306:T319)</f>
        <v>0</v>
      </c>
      <c r="AR305" s="157" t="s">
        <v>84</v>
      </c>
      <c r="AT305" s="158" t="s">
        <v>75</v>
      </c>
      <c r="AU305" s="158" t="s">
        <v>76</v>
      </c>
      <c r="AY305" s="157" t="s">
        <v>126</v>
      </c>
      <c r="BK305" s="159">
        <f>SUM(BK306:BK319)</f>
        <v>0</v>
      </c>
    </row>
    <row r="306" spans="1:65" s="2" customFormat="1" ht="16.5" customHeight="1">
      <c r="A306" s="33"/>
      <c r="B306" s="34"/>
      <c r="C306" s="280" t="s">
        <v>487</v>
      </c>
      <c r="D306" s="280" t="s">
        <v>127</v>
      </c>
      <c r="E306" s="281" t="s">
        <v>488</v>
      </c>
      <c r="F306" s="282" t="s">
        <v>427</v>
      </c>
      <c r="G306" s="163" t="s">
        <v>130</v>
      </c>
      <c r="H306" s="164">
        <v>1</v>
      </c>
      <c r="I306" s="165"/>
      <c r="J306" s="166">
        <f>ROUND(I306*H306,2)</f>
        <v>0</v>
      </c>
      <c r="K306" s="162" t="s">
        <v>131</v>
      </c>
      <c r="L306" s="38"/>
      <c r="M306" s="167" t="s">
        <v>19</v>
      </c>
      <c r="N306" s="168" t="s">
        <v>47</v>
      </c>
      <c r="O306" s="63"/>
      <c r="P306" s="169">
        <f>O306*H306</f>
        <v>0</v>
      </c>
      <c r="Q306" s="169">
        <v>0</v>
      </c>
      <c r="R306" s="169">
        <f>Q306*H306</f>
        <v>0</v>
      </c>
      <c r="S306" s="169">
        <v>0</v>
      </c>
      <c r="T306" s="170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71" t="s">
        <v>132</v>
      </c>
      <c r="AT306" s="171" t="s">
        <v>127</v>
      </c>
      <c r="AU306" s="171" t="s">
        <v>84</v>
      </c>
      <c r="AY306" s="16" t="s">
        <v>126</v>
      </c>
      <c r="BE306" s="172">
        <f>IF(N306="základní",J306,0)</f>
        <v>0</v>
      </c>
      <c r="BF306" s="172">
        <f>IF(N306="snížená",J306,0)</f>
        <v>0</v>
      </c>
      <c r="BG306" s="172">
        <f>IF(N306="zákl. přenesená",J306,0)</f>
        <v>0</v>
      </c>
      <c r="BH306" s="172">
        <f>IF(N306="sníž. přenesená",J306,0)</f>
        <v>0</v>
      </c>
      <c r="BI306" s="172">
        <f>IF(N306="nulová",J306,0)</f>
        <v>0</v>
      </c>
      <c r="BJ306" s="16" t="s">
        <v>84</v>
      </c>
      <c r="BK306" s="172">
        <f>ROUND(I306*H306,2)</f>
        <v>0</v>
      </c>
      <c r="BL306" s="16" t="s">
        <v>132</v>
      </c>
      <c r="BM306" s="171" t="s">
        <v>489</v>
      </c>
    </row>
    <row r="307" spans="1:65" s="2" customFormat="1" ht="34.299999999999997">
      <c r="A307" s="33"/>
      <c r="B307" s="34"/>
      <c r="C307" s="35"/>
      <c r="D307" s="173" t="s">
        <v>133</v>
      </c>
      <c r="E307" s="35"/>
      <c r="F307" s="174" t="s">
        <v>429</v>
      </c>
      <c r="G307" s="35"/>
      <c r="H307" s="35"/>
      <c r="I307" s="175"/>
      <c r="J307" s="35"/>
      <c r="K307" s="35"/>
      <c r="L307" s="38"/>
      <c r="M307" s="176"/>
      <c r="N307" s="177"/>
      <c r="O307" s="63"/>
      <c r="P307" s="63"/>
      <c r="Q307" s="63"/>
      <c r="R307" s="63"/>
      <c r="S307" s="63"/>
      <c r="T307" s="64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133</v>
      </c>
      <c r="AU307" s="16" t="s">
        <v>84</v>
      </c>
    </row>
    <row r="308" spans="1:65" s="2" customFormat="1" ht="16.5" customHeight="1">
      <c r="A308" s="33"/>
      <c r="B308" s="34"/>
      <c r="C308" s="160" t="s">
        <v>343</v>
      </c>
      <c r="D308" s="160" t="s">
        <v>127</v>
      </c>
      <c r="E308" s="161" t="s">
        <v>490</v>
      </c>
      <c r="F308" s="162" t="s">
        <v>431</v>
      </c>
      <c r="G308" s="163" t="s">
        <v>130</v>
      </c>
      <c r="H308" s="164">
        <v>1</v>
      </c>
      <c r="I308" s="165"/>
      <c r="J308" s="166">
        <f>ROUND(I308*H308,2)</f>
        <v>0</v>
      </c>
      <c r="K308" s="162" t="s">
        <v>131</v>
      </c>
      <c r="L308" s="38"/>
      <c r="M308" s="167" t="s">
        <v>19</v>
      </c>
      <c r="N308" s="168" t="s">
        <v>47</v>
      </c>
      <c r="O308" s="63"/>
      <c r="P308" s="169">
        <f>O308*H308</f>
        <v>0</v>
      </c>
      <c r="Q308" s="169">
        <v>0</v>
      </c>
      <c r="R308" s="169">
        <f>Q308*H308</f>
        <v>0</v>
      </c>
      <c r="S308" s="169">
        <v>0</v>
      </c>
      <c r="T308" s="170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71" t="s">
        <v>132</v>
      </c>
      <c r="AT308" s="171" t="s">
        <v>127</v>
      </c>
      <c r="AU308" s="171" t="s">
        <v>84</v>
      </c>
      <c r="AY308" s="16" t="s">
        <v>126</v>
      </c>
      <c r="BE308" s="172">
        <f>IF(N308="základní",J308,0)</f>
        <v>0</v>
      </c>
      <c r="BF308" s="172">
        <f>IF(N308="snížená",J308,0)</f>
        <v>0</v>
      </c>
      <c r="BG308" s="172">
        <f>IF(N308="zákl. přenesená",J308,0)</f>
        <v>0</v>
      </c>
      <c r="BH308" s="172">
        <f>IF(N308="sníž. přenesená",J308,0)</f>
        <v>0</v>
      </c>
      <c r="BI308" s="172">
        <f>IF(N308="nulová",J308,0)</f>
        <v>0</v>
      </c>
      <c r="BJ308" s="16" t="s">
        <v>84</v>
      </c>
      <c r="BK308" s="172">
        <f>ROUND(I308*H308,2)</f>
        <v>0</v>
      </c>
      <c r="BL308" s="16" t="s">
        <v>132</v>
      </c>
      <c r="BM308" s="171" t="s">
        <v>491</v>
      </c>
    </row>
    <row r="309" spans="1:65" s="2" customFormat="1" ht="17.149999999999999">
      <c r="A309" s="33"/>
      <c r="B309" s="34"/>
      <c r="C309" s="35"/>
      <c r="D309" s="173" t="s">
        <v>133</v>
      </c>
      <c r="E309" s="35"/>
      <c r="F309" s="174" t="s">
        <v>433</v>
      </c>
      <c r="G309" s="35"/>
      <c r="H309" s="35"/>
      <c r="I309" s="175"/>
      <c r="J309" s="35"/>
      <c r="K309" s="35"/>
      <c r="L309" s="38"/>
      <c r="M309" s="176"/>
      <c r="N309" s="177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133</v>
      </c>
      <c r="AU309" s="16" t="s">
        <v>84</v>
      </c>
    </row>
    <row r="310" spans="1:65" s="2" customFormat="1" ht="16.5" customHeight="1">
      <c r="A310" s="33"/>
      <c r="B310" s="34"/>
      <c r="C310" s="160" t="s">
        <v>492</v>
      </c>
      <c r="D310" s="160" t="s">
        <v>127</v>
      </c>
      <c r="E310" s="161" t="s">
        <v>493</v>
      </c>
      <c r="F310" s="162" t="s">
        <v>436</v>
      </c>
      <c r="G310" s="163" t="s">
        <v>130</v>
      </c>
      <c r="H310" s="164">
        <v>0</v>
      </c>
      <c r="I310" s="165"/>
      <c r="J310" s="166">
        <f>ROUND(I310*H310,2)</f>
        <v>0</v>
      </c>
      <c r="K310" s="162" t="s">
        <v>131</v>
      </c>
      <c r="L310" s="38"/>
      <c r="M310" s="167" t="s">
        <v>19</v>
      </c>
      <c r="N310" s="168" t="s">
        <v>47</v>
      </c>
      <c r="O310" s="63"/>
      <c r="P310" s="169">
        <f>O310*H310</f>
        <v>0</v>
      </c>
      <c r="Q310" s="169">
        <v>0</v>
      </c>
      <c r="R310" s="169">
        <f>Q310*H310</f>
        <v>0</v>
      </c>
      <c r="S310" s="169">
        <v>0</v>
      </c>
      <c r="T310" s="170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71" t="s">
        <v>132</v>
      </c>
      <c r="AT310" s="171" t="s">
        <v>127</v>
      </c>
      <c r="AU310" s="171" t="s">
        <v>84</v>
      </c>
      <c r="AY310" s="16" t="s">
        <v>126</v>
      </c>
      <c r="BE310" s="172">
        <f>IF(N310="základní",J310,0)</f>
        <v>0</v>
      </c>
      <c r="BF310" s="172">
        <f>IF(N310="snížená",J310,0)</f>
        <v>0</v>
      </c>
      <c r="BG310" s="172">
        <f>IF(N310="zákl. přenesená",J310,0)</f>
        <v>0</v>
      </c>
      <c r="BH310" s="172">
        <f>IF(N310="sníž. přenesená",J310,0)</f>
        <v>0</v>
      </c>
      <c r="BI310" s="172">
        <f>IF(N310="nulová",J310,0)</f>
        <v>0</v>
      </c>
      <c r="BJ310" s="16" t="s">
        <v>84</v>
      </c>
      <c r="BK310" s="172">
        <f>ROUND(I310*H310,2)</f>
        <v>0</v>
      </c>
      <c r="BL310" s="16" t="s">
        <v>132</v>
      </c>
      <c r="BM310" s="171" t="s">
        <v>494</v>
      </c>
    </row>
    <row r="311" spans="1:65" s="2" customFormat="1" ht="34.299999999999997">
      <c r="A311" s="33"/>
      <c r="B311" s="34"/>
      <c r="C311" s="35"/>
      <c r="D311" s="173" t="s">
        <v>133</v>
      </c>
      <c r="E311" s="35"/>
      <c r="F311" s="174" t="s">
        <v>438</v>
      </c>
      <c r="G311" s="35"/>
      <c r="H311" s="35"/>
      <c r="I311" s="175"/>
      <c r="J311" s="35"/>
      <c r="K311" s="35"/>
      <c r="L311" s="38"/>
      <c r="M311" s="176"/>
      <c r="N311" s="177"/>
      <c r="O311" s="63"/>
      <c r="P311" s="63"/>
      <c r="Q311" s="63"/>
      <c r="R311" s="63"/>
      <c r="S311" s="63"/>
      <c r="T311" s="64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133</v>
      </c>
      <c r="AU311" s="16" t="s">
        <v>84</v>
      </c>
    </row>
    <row r="312" spans="1:65" s="12" customFormat="1">
      <c r="B312" s="178"/>
      <c r="C312" s="179"/>
      <c r="D312" s="173" t="s">
        <v>293</v>
      </c>
      <c r="E312" s="179"/>
      <c r="F312" s="180" t="s">
        <v>439</v>
      </c>
      <c r="G312" s="179"/>
      <c r="H312" s="181">
        <v>0</v>
      </c>
      <c r="I312" s="182"/>
      <c r="J312" s="179"/>
      <c r="K312" s="179"/>
      <c r="L312" s="183"/>
      <c r="M312" s="184"/>
      <c r="N312" s="185"/>
      <c r="O312" s="185"/>
      <c r="P312" s="185"/>
      <c r="Q312" s="185"/>
      <c r="R312" s="185"/>
      <c r="S312" s="185"/>
      <c r="T312" s="186"/>
      <c r="AT312" s="187" t="s">
        <v>293</v>
      </c>
      <c r="AU312" s="187" t="s">
        <v>84</v>
      </c>
      <c r="AV312" s="12" t="s">
        <v>86</v>
      </c>
      <c r="AW312" s="12" t="s">
        <v>4</v>
      </c>
      <c r="AX312" s="12" t="s">
        <v>84</v>
      </c>
      <c r="AY312" s="187" t="s">
        <v>126</v>
      </c>
    </row>
    <row r="313" spans="1:65" s="2" customFormat="1" ht="16.5" customHeight="1">
      <c r="A313" s="33"/>
      <c r="B313" s="34"/>
      <c r="C313" s="160" t="s">
        <v>345</v>
      </c>
      <c r="D313" s="160" t="s">
        <v>127</v>
      </c>
      <c r="E313" s="161" t="s">
        <v>495</v>
      </c>
      <c r="F313" s="162" t="s">
        <v>496</v>
      </c>
      <c r="G313" s="163" t="s">
        <v>130</v>
      </c>
      <c r="H313" s="164">
        <v>0</v>
      </c>
      <c r="I313" s="165"/>
      <c r="J313" s="166">
        <f>ROUND(I313*H313,2)</f>
        <v>0</v>
      </c>
      <c r="K313" s="162" t="s">
        <v>131</v>
      </c>
      <c r="L313" s="38"/>
      <c r="M313" s="167" t="s">
        <v>19</v>
      </c>
      <c r="N313" s="168" t="s">
        <v>47</v>
      </c>
      <c r="O313" s="63"/>
      <c r="P313" s="169">
        <f>O313*H313</f>
        <v>0</v>
      </c>
      <c r="Q313" s="169">
        <v>0</v>
      </c>
      <c r="R313" s="169">
        <f>Q313*H313</f>
        <v>0</v>
      </c>
      <c r="S313" s="169">
        <v>0</v>
      </c>
      <c r="T313" s="170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1" t="s">
        <v>132</v>
      </c>
      <c r="AT313" s="171" t="s">
        <v>127</v>
      </c>
      <c r="AU313" s="171" t="s">
        <v>84</v>
      </c>
      <c r="AY313" s="16" t="s">
        <v>126</v>
      </c>
      <c r="BE313" s="172">
        <f>IF(N313="základní",J313,0)</f>
        <v>0</v>
      </c>
      <c r="BF313" s="172">
        <f>IF(N313="snížená",J313,0)</f>
        <v>0</v>
      </c>
      <c r="BG313" s="172">
        <f>IF(N313="zákl. přenesená",J313,0)</f>
        <v>0</v>
      </c>
      <c r="BH313" s="172">
        <f>IF(N313="sníž. přenesená",J313,0)</f>
        <v>0</v>
      </c>
      <c r="BI313" s="172">
        <f>IF(N313="nulová",J313,0)</f>
        <v>0</v>
      </c>
      <c r="BJ313" s="16" t="s">
        <v>84</v>
      </c>
      <c r="BK313" s="172">
        <f>ROUND(I313*H313,2)</f>
        <v>0</v>
      </c>
      <c r="BL313" s="16" t="s">
        <v>132</v>
      </c>
      <c r="BM313" s="171" t="s">
        <v>497</v>
      </c>
    </row>
    <row r="314" spans="1:65" s="2" customFormat="1" ht="42.9">
      <c r="A314" s="33"/>
      <c r="B314" s="34"/>
      <c r="C314" s="35"/>
      <c r="D314" s="173" t="s">
        <v>133</v>
      </c>
      <c r="E314" s="35"/>
      <c r="F314" s="174" t="s">
        <v>498</v>
      </c>
      <c r="G314" s="35"/>
      <c r="H314" s="35"/>
      <c r="I314" s="175"/>
      <c r="J314" s="35"/>
      <c r="K314" s="35"/>
      <c r="L314" s="38"/>
      <c r="M314" s="176"/>
      <c r="N314" s="177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133</v>
      </c>
      <c r="AU314" s="16" t="s">
        <v>84</v>
      </c>
    </row>
    <row r="315" spans="1:65" s="12" customFormat="1">
      <c r="B315" s="178"/>
      <c r="C315" s="179"/>
      <c r="D315" s="173" t="s">
        <v>293</v>
      </c>
      <c r="E315" s="179"/>
      <c r="F315" s="180" t="s">
        <v>439</v>
      </c>
      <c r="G315" s="179"/>
      <c r="H315" s="181">
        <v>0</v>
      </c>
      <c r="I315" s="182"/>
      <c r="J315" s="179"/>
      <c r="K315" s="179"/>
      <c r="L315" s="183"/>
      <c r="M315" s="184"/>
      <c r="N315" s="185"/>
      <c r="O315" s="185"/>
      <c r="P315" s="185"/>
      <c r="Q315" s="185"/>
      <c r="R315" s="185"/>
      <c r="S315" s="185"/>
      <c r="T315" s="186"/>
      <c r="AT315" s="187" t="s">
        <v>293</v>
      </c>
      <c r="AU315" s="187" t="s">
        <v>84</v>
      </c>
      <c r="AV315" s="12" t="s">
        <v>86</v>
      </c>
      <c r="AW315" s="12" t="s">
        <v>4</v>
      </c>
      <c r="AX315" s="12" t="s">
        <v>84</v>
      </c>
      <c r="AY315" s="187" t="s">
        <v>126</v>
      </c>
    </row>
    <row r="316" spans="1:65" s="2" customFormat="1" ht="16.5" customHeight="1">
      <c r="A316" s="33"/>
      <c r="B316" s="34"/>
      <c r="C316" s="160" t="s">
        <v>499</v>
      </c>
      <c r="D316" s="160" t="s">
        <v>127</v>
      </c>
      <c r="E316" s="161" t="s">
        <v>500</v>
      </c>
      <c r="F316" s="162" t="s">
        <v>317</v>
      </c>
      <c r="G316" s="163" t="s">
        <v>303</v>
      </c>
      <c r="H316" s="164">
        <v>1</v>
      </c>
      <c r="I316" s="165"/>
      <c r="J316" s="166">
        <f>ROUND(I316*H316,2)</f>
        <v>0</v>
      </c>
      <c r="K316" s="162" t="s">
        <v>131</v>
      </c>
      <c r="L316" s="38"/>
      <c r="M316" s="167" t="s">
        <v>19</v>
      </c>
      <c r="N316" s="168" t="s">
        <v>47</v>
      </c>
      <c r="O316" s="63"/>
      <c r="P316" s="169">
        <f>O316*H316</f>
        <v>0</v>
      </c>
      <c r="Q316" s="169">
        <v>0</v>
      </c>
      <c r="R316" s="169">
        <f>Q316*H316</f>
        <v>0</v>
      </c>
      <c r="S316" s="169">
        <v>0</v>
      </c>
      <c r="T316" s="170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71" t="s">
        <v>132</v>
      </c>
      <c r="AT316" s="171" t="s">
        <v>127</v>
      </c>
      <c r="AU316" s="171" t="s">
        <v>84</v>
      </c>
      <c r="AY316" s="16" t="s">
        <v>126</v>
      </c>
      <c r="BE316" s="172">
        <f>IF(N316="základní",J316,0)</f>
        <v>0</v>
      </c>
      <c r="BF316" s="172">
        <f>IF(N316="snížená",J316,0)</f>
        <v>0</v>
      </c>
      <c r="BG316" s="172">
        <f>IF(N316="zákl. přenesená",J316,0)</f>
        <v>0</v>
      </c>
      <c r="BH316" s="172">
        <f>IF(N316="sníž. přenesená",J316,0)</f>
        <v>0</v>
      </c>
      <c r="BI316" s="172">
        <f>IF(N316="nulová",J316,0)</f>
        <v>0</v>
      </c>
      <c r="BJ316" s="16" t="s">
        <v>84</v>
      </c>
      <c r="BK316" s="172">
        <f>ROUND(I316*H316,2)</f>
        <v>0</v>
      </c>
      <c r="BL316" s="16" t="s">
        <v>132</v>
      </c>
      <c r="BM316" s="171" t="s">
        <v>501</v>
      </c>
    </row>
    <row r="317" spans="1:65" s="2" customFormat="1" ht="17.149999999999999">
      <c r="A317" s="33"/>
      <c r="B317" s="34"/>
      <c r="C317" s="35"/>
      <c r="D317" s="173" t="s">
        <v>133</v>
      </c>
      <c r="E317" s="35"/>
      <c r="F317" s="174" t="s">
        <v>320</v>
      </c>
      <c r="G317" s="35"/>
      <c r="H317" s="35"/>
      <c r="I317" s="175"/>
      <c r="J317" s="35"/>
      <c r="K317" s="35"/>
      <c r="L317" s="38"/>
      <c r="M317" s="176"/>
      <c r="N317" s="177"/>
      <c r="O317" s="63"/>
      <c r="P317" s="63"/>
      <c r="Q317" s="63"/>
      <c r="R317" s="63"/>
      <c r="S317" s="63"/>
      <c r="T317" s="64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133</v>
      </c>
      <c r="AU317" s="16" t="s">
        <v>84</v>
      </c>
    </row>
    <row r="318" spans="1:65" s="2" customFormat="1" ht="16.5" customHeight="1">
      <c r="A318" s="33"/>
      <c r="B318" s="34"/>
      <c r="C318" s="160" t="s">
        <v>349</v>
      </c>
      <c r="D318" s="160" t="s">
        <v>127</v>
      </c>
      <c r="E318" s="161" t="s">
        <v>502</v>
      </c>
      <c r="F318" s="162" t="s">
        <v>323</v>
      </c>
      <c r="G318" s="163" t="s">
        <v>303</v>
      </c>
      <c r="H318" s="164">
        <v>1</v>
      </c>
      <c r="I318" s="165"/>
      <c r="J318" s="166">
        <f>ROUND(I318*H318,2)</f>
        <v>0</v>
      </c>
      <c r="K318" s="162" t="s">
        <v>131</v>
      </c>
      <c r="L318" s="38"/>
      <c r="M318" s="167" t="s">
        <v>19</v>
      </c>
      <c r="N318" s="168" t="s">
        <v>47</v>
      </c>
      <c r="O318" s="63"/>
      <c r="P318" s="169">
        <f>O318*H318</f>
        <v>0</v>
      </c>
      <c r="Q318" s="169">
        <v>0</v>
      </c>
      <c r="R318" s="169">
        <f>Q318*H318</f>
        <v>0</v>
      </c>
      <c r="S318" s="169">
        <v>0</v>
      </c>
      <c r="T318" s="170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71" t="s">
        <v>132</v>
      </c>
      <c r="AT318" s="171" t="s">
        <v>127</v>
      </c>
      <c r="AU318" s="171" t="s">
        <v>84</v>
      </c>
      <c r="AY318" s="16" t="s">
        <v>126</v>
      </c>
      <c r="BE318" s="172">
        <f>IF(N318="základní",J318,0)</f>
        <v>0</v>
      </c>
      <c r="BF318" s="172">
        <f>IF(N318="snížená",J318,0)</f>
        <v>0</v>
      </c>
      <c r="BG318" s="172">
        <f>IF(N318="zákl. přenesená",J318,0)</f>
        <v>0</v>
      </c>
      <c r="BH318" s="172">
        <f>IF(N318="sníž. přenesená",J318,0)</f>
        <v>0</v>
      </c>
      <c r="BI318" s="172">
        <f>IF(N318="nulová",J318,0)</f>
        <v>0</v>
      </c>
      <c r="BJ318" s="16" t="s">
        <v>84</v>
      </c>
      <c r="BK318" s="172">
        <f>ROUND(I318*H318,2)</f>
        <v>0</v>
      </c>
      <c r="BL318" s="16" t="s">
        <v>132</v>
      </c>
      <c r="BM318" s="171" t="s">
        <v>503</v>
      </c>
    </row>
    <row r="319" spans="1:65" s="2" customFormat="1" ht="17.149999999999999">
      <c r="A319" s="33"/>
      <c r="B319" s="34"/>
      <c r="C319" s="35"/>
      <c r="D319" s="173" t="s">
        <v>133</v>
      </c>
      <c r="E319" s="35"/>
      <c r="F319" s="174" t="s">
        <v>325</v>
      </c>
      <c r="G319" s="35"/>
      <c r="H319" s="35"/>
      <c r="I319" s="175"/>
      <c r="J319" s="35"/>
      <c r="K319" s="35"/>
      <c r="L319" s="38"/>
      <c r="M319" s="176"/>
      <c r="N319" s="177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133</v>
      </c>
      <c r="AU319" s="16" t="s">
        <v>84</v>
      </c>
    </row>
    <row r="320" spans="1:65" s="11" customFormat="1" ht="25.95" customHeight="1">
      <c r="B320" s="146"/>
      <c r="C320" s="147"/>
      <c r="D320" s="148" t="s">
        <v>75</v>
      </c>
      <c r="E320" s="149" t="s">
        <v>504</v>
      </c>
      <c r="F320" s="149" t="s">
        <v>505</v>
      </c>
      <c r="G320" s="147"/>
      <c r="H320" s="147"/>
      <c r="I320" s="150"/>
      <c r="J320" s="151">
        <f>BK320</f>
        <v>0</v>
      </c>
      <c r="K320" s="147"/>
      <c r="L320" s="152"/>
      <c r="M320" s="153"/>
      <c r="N320" s="154"/>
      <c r="O320" s="154"/>
      <c r="P320" s="155">
        <f>SUM(P321:P334)</f>
        <v>0</v>
      </c>
      <c r="Q320" s="154"/>
      <c r="R320" s="155">
        <f>SUM(R321:R334)</f>
        <v>0</v>
      </c>
      <c r="S320" s="154"/>
      <c r="T320" s="156">
        <f>SUM(T321:T334)</f>
        <v>0</v>
      </c>
      <c r="AR320" s="157" t="s">
        <v>84</v>
      </c>
      <c r="AT320" s="158" t="s">
        <v>75</v>
      </c>
      <c r="AU320" s="158" t="s">
        <v>76</v>
      </c>
      <c r="AY320" s="157" t="s">
        <v>126</v>
      </c>
      <c r="BK320" s="159">
        <f>SUM(BK321:BK334)</f>
        <v>0</v>
      </c>
    </row>
    <row r="321" spans="1:65" s="2" customFormat="1" ht="16.5" customHeight="1">
      <c r="A321" s="33"/>
      <c r="B321" s="34"/>
      <c r="C321" s="160" t="s">
        <v>506</v>
      </c>
      <c r="D321" s="280" t="s">
        <v>127</v>
      </c>
      <c r="E321" s="281" t="s">
        <v>507</v>
      </c>
      <c r="F321" s="282" t="s">
        <v>427</v>
      </c>
      <c r="G321" s="163" t="s">
        <v>130</v>
      </c>
      <c r="H321" s="164">
        <v>1</v>
      </c>
      <c r="I321" s="165"/>
      <c r="J321" s="166">
        <f>ROUND(I321*H321,2)</f>
        <v>0</v>
      </c>
      <c r="K321" s="162" t="s">
        <v>131</v>
      </c>
      <c r="L321" s="38"/>
      <c r="M321" s="167" t="s">
        <v>19</v>
      </c>
      <c r="N321" s="168" t="s">
        <v>47</v>
      </c>
      <c r="O321" s="63"/>
      <c r="P321" s="169">
        <f>O321*H321</f>
        <v>0</v>
      </c>
      <c r="Q321" s="169">
        <v>0</v>
      </c>
      <c r="R321" s="169">
        <f>Q321*H321</f>
        <v>0</v>
      </c>
      <c r="S321" s="169">
        <v>0</v>
      </c>
      <c r="T321" s="170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71" t="s">
        <v>132</v>
      </c>
      <c r="AT321" s="171" t="s">
        <v>127</v>
      </c>
      <c r="AU321" s="171" t="s">
        <v>84</v>
      </c>
      <c r="AY321" s="16" t="s">
        <v>126</v>
      </c>
      <c r="BE321" s="172">
        <f>IF(N321="základní",J321,0)</f>
        <v>0</v>
      </c>
      <c r="BF321" s="172">
        <f>IF(N321="snížená",J321,0)</f>
        <v>0</v>
      </c>
      <c r="BG321" s="172">
        <f>IF(N321="zákl. přenesená",J321,0)</f>
        <v>0</v>
      </c>
      <c r="BH321" s="172">
        <f>IF(N321="sníž. přenesená",J321,0)</f>
        <v>0</v>
      </c>
      <c r="BI321" s="172">
        <f>IF(N321="nulová",J321,0)</f>
        <v>0</v>
      </c>
      <c r="BJ321" s="16" t="s">
        <v>84</v>
      </c>
      <c r="BK321" s="172">
        <f>ROUND(I321*H321,2)</f>
        <v>0</v>
      </c>
      <c r="BL321" s="16" t="s">
        <v>132</v>
      </c>
      <c r="BM321" s="171" t="s">
        <v>508</v>
      </c>
    </row>
    <row r="322" spans="1:65" s="2" customFormat="1" ht="34.299999999999997">
      <c r="A322" s="33"/>
      <c r="B322" s="34"/>
      <c r="C322" s="35"/>
      <c r="D322" s="173" t="s">
        <v>133</v>
      </c>
      <c r="E322" s="35"/>
      <c r="F322" s="174" t="s">
        <v>429</v>
      </c>
      <c r="G322" s="35"/>
      <c r="H322" s="35"/>
      <c r="I322" s="175"/>
      <c r="J322" s="35"/>
      <c r="K322" s="35"/>
      <c r="L322" s="38"/>
      <c r="M322" s="176"/>
      <c r="N322" s="177"/>
      <c r="O322" s="63"/>
      <c r="P322" s="63"/>
      <c r="Q322" s="63"/>
      <c r="R322" s="63"/>
      <c r="S322" s="63"/>
      <c r="T322" s="6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133</v>
      </c>
      <c r="AU322" s="16" t="s">
        <v>84</v>
      </c>
    </row>
    <row r="323" spans="1:65" s="2" customFormat="1" ht="16.5" customHeight="1">
      <c r="A323" s="33"/>
      <c r="B323" s="34"/>
      <c r="C323" s="160" t="s">
        <v>351</v>
      </c>
      <c r="D323" s="160" t="s">
        <v>127</v>
      </c>
      <c r="E323" s="161" t="s">
        <v>509</v>
      </c>
      <c r="F323" s="162" t="s">
        <v>431</v>
      </c>
      <c r="G323" s="163" t="s">
        <v>130</v>
      </c>
      <c r="H323" s="164">
        <v>1</v>
      </c>
      <c r="I323" s="165"/>
      <c r="J323" s="166">
        <f>ROUND(I323*H323,2)</f>
        <v>0</v>
      </c>
      <c r="K323" s="162" t="s">
        <v>131</v>
      </c>
      <c r="L323" s="38"/>
      <c r="M323" s="167" t="s">
        <v>19</v>
      </c>
      <c r="N323" s="168" t="s">
        <v>47</v>
      </c>
      <c r="O323" s="63"/>
      <c r="P323" s="169">
        <f>O323*H323</f>
        <v>0</v>
      </c>
      <c r="Q323" s="169">
        <v>0</v>
      </c>
      <c r="R323" s="169">
        <f>Q323*H323</f>
        <v>0</v>
      </c>
      <c r="S323" s="169">
        <v>0</v>
      </c>
      <c r="T323" s="170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71" t="s">
        <v>132</v>
      </c>
      <c r="AT323" s="171" t="s">
        <v>127</v>
      </c>
      <c r="AU323" s="171" t="s">
        <v>84</v>
      </c>
      <c r="AY323" s="16" t="s">
        <v>126</v>
      </c>
      <c r="BE323" s="172">
        <f>IF(N323="základní",J323,0)</f>
        <v>0</v>
      </c>
      <c r="BF323" s="172">
        <f>IF(N323="snížená",J323,0)</f>
        <v>0</v>
      </c>
      <c r="BG323" s="172">
        <f>IF(N323="zákl. přenesená",J323,0)</f>
        <v>0</v>
      </c>
      <c r="BH323" s="172">
        <f>IF(N323="sníž. přenesená",J323,0)</f>
        <v>0</v>
      </c>
      <c r="BI323" s="172">
        <f>IF(N323="nulová",J323,0)</f>
        <v>0</v>
      </c>
      <c r="BJ323" s="16" t="s">
        <v>84</v>
      </c>
      <c r="BK323" s="172">
        <f>ROUND(I323*H323,2)</f>
        <v>0</v>
      </c>
      <c r="BL323" s="16" t="s">
        <v>132</v>
      </c>
      <c r="BM323" s="171" t="s">
        <v>510</v>
      </c>
    </row>
    <row r="324" spans="1:65" s="2" customFormat="1" ht="17.149999999999999">
      <c r="A324" s="33"/>
      <c r="B324" s="34"/>
      <c r="C324" s="35"/>
      <c r="D324" s="173" t="s">
        <v>133</v>
      </c>
      <c r="E324" s="35"/>
      <c r="F324" s="174" t="s">
        <v>433</v>
      </c>
      <c r="G324" s="35"/>
      <c r="H324" s="35"/>
      <c r="I324" s="175"/>
      <c r="J324" s="35"/>
      <c r="K324" s="35"/>
      <c r="L324" s="38"/>
      <c r="M324" s="176"/>
      <c r="N324" s="177"/>
      <c r="O324" s="63"/>
      <c r="P324" s="63"/>
      <c r="Q324" s="63"/>
      <c r="R324" s="63"/>
      <c r="S324" s="63"/>
      <c r="T324" s="64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133</v>
      </c>
      <c r="AU324" s="16" t="s">
        <v>84</v>
      </c>
    </row>
    <row r="325" spans="1:65" s="2" customFormat="1" ht="16.5" customHeight="1">
      <c r="A325" s="33"/>
      <c r="B325" s="34"/>
      <c r="C325" s="160" t="s">
        <v>511</v>
      </c>
      <c r="D325" s="160" t="s">
        <v>127</v>
      </c>
      <c r="E325" s="161" t="s">
        <v>512</v>
      </c>
      <c r="F325" s="162" t="s">
        <v>436</v>
      </c>
      <c r="G325" s="163" t="s">
        <v>130</v>
      </c>
      <c r="H325" s="164">
        <v>0</v>
      </c>
      <c r="I325" s="165"/>
      <c r="J325" s="166">
        <f>ROUND(I325*H325,2)</f>
        <v>0</v>
      </c>
      <c r="K325" s="162" t="s">
        <v>131</v>
      </c>
      <c r="L325" s="38"/>
      <c r="M325" s="167" t="s">
        <v>19</v>
      </c>
      <c r="N325" s="168" t="s">
        <v>47</v>
      </c>
      <c r="O325" s="63"/>
      <c r="P325" s="169">
        <f>O325*H325</f>
        <v>0</v>
      </c>
      <c r="Q325" s="169">
        <v>0</v>
      </c>
      <c r="R325" s="169">
        <f>Q325*H325</f>
        <v>0</v>
      </c>
      <c r="S325" s="169">
        <v>0</v>
      </c>
      <c r="T325" s="170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71" t="s">
        <v>132</v>
      </c>
      <c r="AT325" s="171" t="s">
        <v>127</v>
      </c>
      <c r="AU325" s="171" t="s">
        <v>84</v>
      </c>
      <c r="AY325" s="16" t="s">
        <v>126</v>
      </c>
      <c r="BE325" s="172">
        <f>IF(N325="základní",J325,0)</f>
        <v>0</v>
      </c>
      <c r="BF325" s="172">
        <f>IF(N325="snížená",J325,0)</f>
        <v>0</v>
      </c>
      <c r="BG325" s="172">
        <f>IF(N325="zákl. přenesená",J325,0)</f>
        <v>0</v>
      </c>
      <c r="BH325" s="172">
        <f>IF(N325="sníž. přenesená",J325,0)</f>
        <v>0</v>
      </c>
      <c r="BI325" s="172">
        <f>IF(N325="nulová",J325,0)</f>
        <v>0</v>
      </c>
      <c r="BJ325" s="16" t="s">
        <v>84</v>
      </c>
      <c r="BK325" s="172">
        <f>ROUND(I325*H325,2)</f>
        <v>0</v>
      </c>
      <c r="BL325" s="16" t="s">
        <v>132</v>
      </c>
      <c r="BM325" s="171" t="s">
        <v>513</v>
      </c>
    </row>
    <row r="326" spans="1:65" s="2" customFormat="1" ht="34.299999999999997">
      <c r="A326" s="33"/>
      <c r="B326" s="34"/>
      <c r="C326" s="35"/>
      <c r="D326" s="173" t="s">
        <v>133</v>
      </c>
      <c r="E326" s="35"/>
      <c r="F326" s="174" t="s">
        <v>438</v>
      </c>
      <c r="G326" s="35"/>
      <c r="H326" s="35"/>
      <c r="I326" s="175"/>
      <c r="J326" s="35"/>
      <c r="K326" s="35"/>
      <c r="L326" s="38"/>
      <c r="M326" s="176"/>
      <c r="N326" s="177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133</v>
      </c>
      <c r="AU326" s="16" t="s">
        <v>84</v>
      </c>
    </row>
    <row r="327" spans="1:65" s="12" customFormat="1">
      <c r="B327" s="178"/>
      <c r="C327" s="179"/>
      <c r="D327" s="173" t="s">
        <v>293</v>
      </c>
      <c r="E327" s="179"/>
      <c r="F327" s="180" t="s">
        <v>439</v>
      </c>
      <c r="G327" s="179"/>
      <c r="H327" s="181">
        <v>0</v>
      </c>
      <c r="I327" s="182"/>
      <c r="J327" s="179"/>
      <c r="K327" s="179"/>
      <c r="L327" s="183"/>
      <c r="M327" s="184"/>
      <c r="N327" s="185"/>
      <c r="O327" s="185"/>
      <c r="P327" s="185"/>
      <c r="Q327" s="185"/>
      <c r="R327" s="185"/>
      <c r="S327" s="185"/>
      <c r="T327" s="186"/>
      <c r="AT327" s="187" t="s">
        <v>293</v>
      </c>
      <c r="AU327" s="187" t="s">
        <v>84</v>
      </c>
      <c r="AV327" s="12" t="s">
        <v>86</v>
      </c>
      <c r="AW327" s="12" t="s">
        <v>4</v>
      </c>
      <c r="AX327" s="12" t="s">
        <v>84</v>
      </c>
      <c r="AY327" s="187" t="s">
        <v>126</v>
      </c>
    </row>
    <row r="328" spans="1:65" s="2" customFormat="1" ht="16.5" customHeight="1">
      <c r="A328" s="33"/>
      <c r="B328" s="34"/>
      <c r="C328" s="160" t="s">
        <v>354</v>
      </c>
      <c r="D328" s="160" t="s">
        <v>127</v>
      </c>
      <c r="E328" s="161" t="s">
        <v>514</v>
      </c>
      <c r="F328" s="162" t="s">
        <v>441</v>
      </c>
      <c r="G328" s="163" t="s">
        <v>130</v>
      </c>
      <c r="H328" s="164">
        <v>0</v>
      </c>
      <c r="I328" s="165"/>
      <c r="J328" s="166">
        <f>ROUND(I328*H328,2)</f>
        <v>0</v>
      </c>
      <c r="K328" s="162" t="s">
        <v>131</v>
      </c>
      <c r="L328" s="38"/>
      <c r="M328" s="167" t="s">
        <v>19</v>
      </c>
      <c r="N328" s="168" t="s">
        <v>47</v>
      </c>
      <c r="O328" s="63"/>
      <c r="P328" s="169">
        <f>O328*H328</f>
        <v>0</v>
      </c>
      <c r="Q328" s="169">
        <v>0</v>
      </c>
      <c r="R328" s="169">
        <f>Q328*H328</f>
        <v>0</v>
      </c>
      <c r="S328" s="169">
        <v>0</v>
      </c>
      <c r="T328" s="170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71" t="s">
        <v>132</v>
      </c>
      <c r="AT328" s="171" t="s">
        <v>127</v>
      </c>
      <c r="AU328" s="171" t="s">
        <v>84</v>
      </c>
      <c r="AY328" s="16" t="s">
        <v>126</v>
      </c>
      <c r="BE328" s="172">
        <f>IF(N328="základní",J328,0)</f>
        <v>0</v>
      </c>
      <c r="BF328" s="172">
        <f>IF(N328="snížená",J328,0)</f>
        <v>0</v>
      </c>
      <c r="BG328" s="172">
        <f>IF(N328="zákl. přenesená",J328,0)</f>
        <v>0</v>
      </c>
      <c r="BH328" s="172">
        <f>IF(N328="sníž. přenesená",J328,0)</f>
        <v>0</v>
      </c>
      <c r="BI328" s="172">
        <f>IF(N328="nulová",J328,0)</f>
        <v>0</v>
      </c>
      <c r="BJ328" s="16" t="s">
        <v>84</v>
      </c>
      <c r="BK328" s="172">
        <f>ROUND(I328*H328,2)</f>
        <v>0</v>
      </c>
      <c r="BL328" s="16" t="s">
        <v>132</v>
      </c>
      <c r="BM328" s="171" t="s">
        <v>515</v>
      </c>
    </row>
    <row r="329" spans="1:65" s="2" customFormat="1" ht="42.9">
      <c r="A329" s="33"/>
      <c r="B329" s="34"/>
      <c r="C329" s="35"/>
      <c r="D329" s="173" t="s">
        <v>133</v>
      </c>
      <c r="E329" s="35"/>
      <c r="F329" s="174" t="s">
        <v>443</v>
      </c>
      <c r="G329" s="35"/>
      <c r="H329" s="35"/>
      <c r="I329" s="175"/>
      <c r="J329" s="35"/>
      <c r="K329" s="35"/>
      <c r="L329" s="38"/>
      <c r="M329" s="176"/>
      <c r="N329" s="177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133</v>
      </c>
      <c r="AU329" s="16" t="s">
        <v>84</v>
      </c>
    </row>
    <row r="330" spans="1:65" s="12" customFormat="1">
      <c r="B330" s="178"/>
      <c r="C330" s="179"/>
      <c r="D330" s="173" t="s">
        <v>293</v>
      </c>
      <c r="E330" s="179"/>
      <c r="F330" s="180" t="s">
        <v>439</v>
      </c>
      <c r="G330" s="179"/>
      <c r="H330" s="181">
        <v>0</v>
      </c>
      <c r="I330" s="182"/>
      <c r="J330" s="179"/>
      <c r="K330" s="179"/>
      <c r="L330" s="183"/>
      <c r="M330" s="184"/>
      <c r="N330" s="185"/>
      <c r="O330" s="185"/>
      <c r="P330" s="185"/>
      <c r="Q330" s="185"/>
      <c r="R330" s="185"/>
      <c r="S330" s="185"/>
      <c r="T330" s="186"/>
      <c r="AT330" s="187" t="s">
        <v>293</v>
      </c>
      <c r="AU330" s="187" t="s">
        <v>84</v>
      </c>
      <c r="AV330" s="12" t="s">
        <v>86</v>
      </c>
      <c r="AW330" s="12" t="s">
        <v>4</v>
      </c>
      <c r="AX330" s="12" t="s">
        <v>84</v>
      </c>
      <c r="AY330" s="187" t="s">
        <v>126</v>
      </c>
    </row>
    <row r="331" spans="1:65" s="2" customFormat="1" ht="16.5" customHeight="1">
      <c r="A331" s="33"/>
      <c r="B331" s="34"/>
      <c r="C331" s="160" t="s">
        <v>516</v>
      </c>
      <c r="D331" s="160" t="s">
        <v>127</v>
      </c>
      <c r="E331" s="161" t="s">
        <v>517</v>
      </c>
      <c r="F331" s="162" t="s">
        <v>317</v>
      </c>
      <c r="G331" s="163" t="s">
        <v>303</v>
      </c>
      <c r="H331" s="164">
        <v>1</v>
      </c>
      <c r="I331" s="165"/>
      <c r="J331" s="166">
        <f>ROUND(I331*H331,2)</f>
        <v>0</v>
      </c>
      <c r="K331" s="162" t="s">
        <v>131</v>
      </c>
      <c r="L331" s="38"/>
      <c r="M331" s="167" t="s">
        <v>19</v>
      </c>
      <c r="N331" s="168" t="s">
        <v>47</v>
      </c>
      <c r="O331" s="63"/>
      <c r="P331" s="169">
        <f>O331*H331</f>
        <v>0</v>
      </c>
      <c r="Q331" s="169">
        <v>0</v>
      </c>
      <c r="R331" s="169">
        <f>Q331*H331</f>
        <v>0</v>
      </c>
      <c r="S331" s="169">
        <v>0</v>
      </c>
      <c r="T331" s="170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71" t="s">
        <v>132</v>
      </c>
      <c r="AT331" s="171" t="s">
        <v>127</v>
      </c>
      <c r="AU331" s="171" t="s">
        <v>84</v>
      </c>
      <c r="AY331" s="16" t="s">
        <v>126</v>
      </c>
      <c r="BE331" s="172">
        <f>IF(N331="základní",J331,0)</f>
        <v>0</v>
      </c>
      <c r="BF331" s="172">
        <f>IF(N331="snížená",J331,0)</f>
        <v>0</v>
      </c>
      <c r="BG331" s="172">
        <f>IF(N331="zákl. přenesená",J331,0)</f>
        <v>0</v>
      </c>
      <c r="BH331" s="172">
        <f>IF(N331="sníž. přenesená",J331,0)</f>
        <v>0</v>
      </c>
      <c r="BI331" s="172">
        <f>IF(N331="nulová",J331,0)</f>
        <v>0</v>
      </c>
      <c r="BJ331" s="16" t="s">
        <v>84</v>
      </c>
      <c r="BK331" s="172">
        <f>ROUND(I331*H331,2)</f>
        <v>0</v>
      </c>
      <c r="BL331" s="16" t="s">
        <v>132</v>
      </c>
      <c r="BM331" s="171" t="s">
        <v>518</v>
      </c>
    </row>
    <row r="332" spans="1:65" s="2" customFormat="1" ht="17.149999999999999">
      <c r="A332" s="33"/>
      <c r="B332" s="34"/>
      <c r="C332" s="35"/>
      <c r="D332" s="173" t="s">
        <v>133</v>
      </c>
      <c r="E332" s="35"/>
      <c r="F332" s="174" t="s">
        <v>320</v>
      </c>
      <c r="G332" s="35"/>
      <c r="H332" s="35"/>
      <c r="I332" s="175"/>
      <c r="J332" s="35"/>
      <c r="K332" s="35"/>
      <c r="L332" s="38"/>
      <c r="M332" s="176"/>
      <c r="N332" s="177"/>
      <c r="O332" s="63"/>
      <c r="P332" s="63"/>
      <c r="Q332" s="63"/>
      <c r="R332" s="63"/>
      <c r="S332" s="63"/>
      <c r="T332" s="64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133</v>
      </c>
      <c r="AU332" s="16" t="s">
        <v>84</v>
      </c>
    </row>
    <row r="333" spans="1:65" s="2" customFormat="1" ht="16.5" customHeight="1">
      <c r="A333" s="33"/>
      <c r="B333" s="34"/>
      <c r="C333" s="160" t="s">
        <v>356</v>
      </c>
      <c r="D333" s="160" t="s">
        <v>127</v>
      </c>
      <c r="E333" s="161" t="s">
        <v>519</v>
      </c>
      <c r="F333" s="162" t="s">
        <v>323</v>
      </c>
      <c r="G333" s="163" t="s">
        <v>303</v>
      </c>
      <c r="H333" s="164">
        <v>1</v>
      </c>
      <c r="I333" s="165"/>
      <c r="J333" s="166">
        <f>ROUND(I333*H333,2)</f>
        <v>0</v>
      </c>
      <c r="K333" s="162" t="s">
        <v>131</v>
      </c>
      <c r="L333" s="38"/>
      <c r="M333" s="167" t="s">
        <v>19</v>
      </c>
      <c r="N333" s="168" t="s">
        <v>47</v>
      </c>
      <c r="O333" s="63"/>
      <c r="P333" s="169">
        <f>O333*H333</f>
        <v>0</v>
      </c>
      <c r="Q333" s="169">
        <v>0</v>
      </c>
      <c r="R333" s="169">
        <f>Q333*H333</f>
        <v>0</v>
      </c>
      <c r="S333" s="169">
        <v>0</v>
      </c>
      <c r="T333" s="170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71" t="s">
        <v>132</v>
      </c>
      <c r="AT333" s="171" t="s">
        <v>127</v>
      </c>
      <c r="AU333" s="171" t="s">
        <v>84</v>
      </c>
      <c r="AY333" s="16" t="s">
        <v>126</v>
      </c>
      <c r="BE333" s="172">
        <f>IF(N333="základní",J333,0)</f>
        <v>0</v>
      </c>
      <c r="BF333" s="172">
        <f>IF(N333="snížená",J333,0)</f>
        <v>0</v>
      </c>
      <c r="BG333" s="172">
        <f>IF(N333="zákl. přenesená",J333,0)</f>
        <v>0</v>
      </c>
      <c r="BH333" s="172">
        <f>IF(N333="sníž. přenesená",J333,0)</f>
        <v>0</v>
      </c>
      <c r="BI333" s="172">
        <f>IF(N333="nulová",J333,0)</f>
        <v>0</v>
      </c>
      <c r="BJ333" s="16" t="s">
        <v>84</v>
      </c>
      <c r="BK333" s="172">
        <f>ROUND(I333*H333,2)</f>
        <v>0</v>
      </c>
      <c r="BL333" s="16" t="s">
        <v>132</v>
      </c>
      <c r="BM333" s="171" t="s">
        <v>520</v>
      </c>
    </row>
    <row r="334" spans="1:65" s="2" customFormat="1" ht="17.149999999999999">
      <c r="A334" s="33"/>
      <c r="B334" s="34"/>
      <c r="C334" s="35"/>
      <c r="D334" s="173" t="s">
        <v>133</v>
      </c>
      <c r="E334" s="35"/>
      <c r="F334" s="174" t="s">
        <v>325</v>
      </c>
      <c r="G334" s="35"/>
      <c r="H334" s="35"/>
      <c r="I334" s="175"/>
      <c r="J334" s="35"/>
      <c r="K334" s="35"/>
      <c r="L334" s="38"/>
      <c r="M334" s="176"/>
      <c r="N334" s="177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6" t="s">
        <v>133</v>
      </c>
      <c r="AU334" s="16" t="s">
        <v>84</v>
      </c>
    </row>
    <row r="335" spans="1:65" s="11" customFormat="1" ht="25.95" customHeight="1">
      <c r="B335" s="146"/>
      <c r="C335" s="147"/>
      <c r="D335" s="148" t="s">
        <v>75</v>
      </c>
      <c r="E335" s="149" t="s">
        <v>521</v>
      </c>
      <c r="F335" s="149" t="s">
        <v>522</v>
      </c>
      <c r="G335" s="147"/>
      <c r="H335" s="147"/>
      <c r="I335" s="150"/>
      <c r="J335" s="151">
        <f>BK335</f>
        <v>0</v>
      </c>
      <c r="K335" s="147"/>
      <c r="L335" s="152"/>
      <c r="M335" s="153"/>
      <c r="N335" s="154"/>
      <c r="O335" s="154"/>
      <c r="P335" s="155">
        <f>SUM(P336:P349)</f>
        <v>0</v>
      </c>
      <c r="Q335" s="154"/>
      <c r="R335" s="155">
        <f>SUM(R336:R349)</f>
        <v>0</v>
      </c>
      <c r="S335" s="154"/>
      <c r="T335" s="156">
        <f>SUM(T336:T349)</f>
        <v>0</v>
      </c>
      <c r="AR335" s="157" t="s">
        <v>84</v>
      </c>
      <c r="AT335" s="158" t="s">
        <v>75</v>
      </c>
      <c r="AU335" s="158" t="s">
        <v>76</v>
      </c>
      <c r="AY335" s="157" t="s">
        <v>126</v>
      </c>
      <c r="BK335" s="159">
        <f>SUM(BK336:BK349)</f>
        <v>0</v>
      </c>
    </row>
    <row r="336" spans="1:65" s="2" customFormat="1" ht="16.5" customHeight="1">
      <c r="A336" s="33"/>
      <c r="B336" s="34"/>
      <c r="C336" s="280" t="s">
        <v>523</v>
      </c>
      <c r="D336" s="280" t="s">
        <v>127</v>
      </c>
      <c r="E336" s="281" t="s">
        <v>524</v>
      </c>
      <c r="F336" s="282" t="s">
        <v>427</v>
      </c>
      <c r="G336" s="163" t="s">
        <v>130</v>
      </c>
      <c r="H336" s="164">
        <v>1</v>
      </c>
      <c r="I336" s="165"/>
      <c r="J336" s="166">
        <f>ROUND(I336*H336,2)</f>
        <v>0</v>
      </c>
      <c r="K336" s="162" t="s">
        <v>131</v>
      </c>
      <c r="L336" s="38"/>
      <c r="M336" s="167" t="s">
        <v>19</v>
      </c>
      <c r="N336" s="168" t="s">
        <v>47</v>
      </c>
      <c r="O336" s="63"/>
      <c r="P336" s="169">
        <f>O336*H336</f>
        <v>0</v>
      </c>
      <c r="Q336" s="169">
        <v>0</v>
      </c>
      <c r="R336" s="169">
        <f>Q336*H336</f>
        <v>0</v>
      </c>
      <c r="S336" s="169">
        <v>0</v>
      </c>
      <c r="T336" s="170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71" t="s">
        <v>132</v>
      </c>
      <c r="AT336" s="171" t="s">
        <v>127</v>
      </c>
      <c r="AU336" s="171" t="s">
        <v>84</v>
      </c>
      <c r="AY336" s="16" t="s">
        <v>126</v>
      </c>
      <c r="BE336" s="172">
        <f>IF(N336="základní",J336,0)</f>
        <v>0</v>
      </c>
      <c r="BF336" s="172">
        <f>IF(N336="snížená",J336,0)</f>
        <v>0</v>
      </c>
      <c r="BG336" s="172">
        <f>IF(N336="zákl. přenesená",J336,0)</f>
        <v>0</v>
      </c>
      <c r="BH336" s="172">
        <f>IF(N336="sníž. přenesená",J336,0)</f>
        <v>0</v>
      </c>
      <c r="BI336" s="172">
        <f>IF(N336="nulová",J336,0)</f>
        <v>0</v>
      </c>
      <c r="BJ336" s="16" t="s">
        <v>84</v>
      </c>
      <c r="BK336" s="172">
        <f>ROUND(I336*H336,2)</f>
        <v>0</v>
      </c>
      <c r="BL336" s="16" t="s">
        <v>132</v>
      </c>
      <c r="BM336" s="171" t="s">
        <v>525</v>
      </c>
    </row>
    <row r="337" spans="1:65" s="2" customFormat="1" ht="34.299999999999997">
      <c r="A337" s="33"/>
      <c r="B337" s="34"/>
      <c r="C337" s="35"/>
      <c r="D337" s="173" t="s">
        <v>133</v>
      </c>
      <c r="E337" s="35"/>
      <c r="F337" s="174" t="s">
        <v>429</v>
      </c>
      <c r="G337" s="35"/>
      <c r="H337" s="35"/>
      <c r="I337" s="175"/>
      <c r="J337" s="35"/>
      <c r="K337" s="35"/>
      <c r="L337" s="38"/>
      <c r="M337" s="176"/>
      <c r="N337" s="177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133</v>
      </c>
      <c r="AU337" s="16" t="s">
        <v>84</v>
      </c>
    </row>
    <row r="338" spans="1:65" s="2" customFormat="1" ht="16.5" customHeight="1">
      <c r="A338" s="33"/>
      <c r="B338" s="34"/>
      <c r="C338" s="160" t="s">
        <v>359</v>
      </c>
      <c r="D338" s="160" t="s">
        <v>127</v>
      </c>
      <c r="E338" s="161" t="s">
        <v>526</v>
      </c>
      <c r="F338" s="162" t="s">
        <v>431</v>
      </c>
      <c r="G338" s="163" t="s">
        <v>130</v>
      </c>
      <c r="H338" s="164">
        <v>1</v>
      </c>
      <c r="I338" s="165"/>
      <c r="J338" s="166">
        <f>ROUND(I338*H338,2)</f>
        <v>0</v>
      </c>
      <c r="K338" s="162" t="s">
        <v>131</v>
      </c>
      <c r="L338" s="38"/>
      <c r="M338" s="167" t="s">
        <v>19</v>
      </c>
      <c r="N338" s="168" t="s">
        <v>47</v>
      </c>
      <c r="O338" s="63"/>
      <c r="P338" s="169">
        <f>O338*H338</f>
        <v>0</v>
      </c>
      <c r="Q338" s="169">
        <v>0</v>
      </c>
      <c r="R338" s="169">
        <f>Q338*H338</f>
        <v>0</v>
      </c>
      <c r="S338" s="169">
        <v>0</v>
      </c>
      <c r="T338" s="170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71" t="s">
        <v>132</v>
      </c>
      <c r="AT338" s="171" t="s">
        <v>127</v>
      </c>
      <c r="AU338" s="171" t="s">
        <v>84</v>
      </c>
      <c r="AY338" s="16" t="s">
        <v>126</v>
      </c>
      <c r="BE338" s="172">
        <f>IF(N338="základní",J338,0)</f>
        <v>0</v>
      </c>
      <c r="BF338" s="172">
        <f>IF(N338="snížená",J338,0)</f>
        <v>0</v>
      </c>
      <c r="BG338" s="172">
        <f>IF(N338="zákl. přenesená",J338,0)</f>
        <v>0</v>
      </c>
      <c r="BH338" s="172">
        <f>IF(N338="sníž. přenesená",J338,0)</f>
        <v>0</v>
      </c>
      <c r="BI338" s="172">
        <f>IF(N338="nulová",J338,0)</f>
        <v>0</v>
      </c>
      <c r="BJ338" s="16" t="s">
        <v>84</v>
      </c>
      <c r="BK338" s="172">
        <f>ROUND(I338*H338,2)</f>
        <v>0</v>
      </c>
      <c r="BL338" s="16" t="s">
        <v>132</v>
      </c>
      <c r="BM338" s="171" t="s">
        <v>527</v>
      </c>
    </row>
    <row r="339" spans="1:65" s="2" customFormat="1" ht="17.149999999999999">
      <c r="A339" s="33"/>
      <c r="B339" s="34"/>
      <c r="C339" s="35"/>
      <c r="D339" s="173" t="s">
        <v>133</v>
      </c>
      <c r="E339" s="35"/>
      <c r="F339" s="174" t="s">
        <v>433</v>
      </c>
      <c r="G339" s="35"/>
      <c r="H339" s="35"/>
      <c r="I339" s="175"/>
      <c r="J339" s="35"/>
      <c r="K339" s="35"/>
      <c r="L339" s="38"/>
      <c r="M339" s="176"/>
      <c r="N339" s="177"/>
      <c r="O339" s="63"/>
      <c r="P339" s="63"/>
      <c r="Q339" s="63"/>
      <c r="R339" s="63"/>
      <c r="S339" s="63"/>
      <c r="T339" s="6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133</v>
      </c>
      <c r="AU339" s="16" t="s">
        <v>84</v>
      </c>
    </row>
    <row r="340" spans="1:65" s="2" customFormat="1" ht="16.5" customHeight="1">
      <c r="A340" s="33"/>
      <c r="B340" s="34"/>
      <c r="C340" s="160" t="s">
        <v>528</v>
      </c>
      <c r="D340" s="160" t="s">
        <v>127</v>
      </c>
      <c r="E340" s="161" t="s">
        <v>529</v>
      </c>
      <c r="F340" s="162" t="s">
        <v>530</v>
      </c>
      <c r="G340" s="163" t="s">
        <v>130</v>
      </c>
      <c r="H340" s="164">
        <v>0</v>
      </c>
      <c r="I340" s="165"/>
      <c r="J340" s="166">
        <f>ROUND(I340*H340,2)</f>
        <v>0</v>
      </c>
      <c r="K340" s="162" t="s">
        <v>131</v>
      </c>
      <c r="L340" s="38"/>
      <c r="M340" s="167" t="s">
        <v>19</v>
      </c>
      <c r="N340" s="168" t="s">
        <v>47</v>
      </c>
      <c r="O340" s="63"/>
      <c r="P340" s="169">
        <f>O340*H340</f>
        <v>0</v>
      </c>
      <c r="Q340" s="169">
        <v>0</v>
      </c>
      <c r="R340" s="169">
        <f>Q340*H340</f>
        <v>0</v>
      </c>
      <c r="S340" s="169">
        <v>0</v>
      </c>
      <c r="T340" s="170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71" t="s">
        <v>132</v>
      </c>
      <c r="AT340" s="171" t="s">
        <v>127</v>
      </c>
      <c r="AU340" s="171" t="s">
        <v>84</v>
      </c>
      <c r="AY340" s="16" t="s">
        <v>126</v>
      </c>
      <c r="BE340" s="172">
        <f>IF(N340="základní",J340,0)</f>
        <v>0</v>
      </c>
      <c r="BF340" s="172">
        <f>IF(N340="snížená",J340,0)</f>
        <v>0</v>
      </c>
      <c r="BG340" s="172">
        <f>IF(N340="zákl. přenesená",J340,0)</f>
        <v>0</v>
      </c>
      <c r="BH340" s="172">
        <f>IF(N340="sníž. přenesená",J340,0)</f>
        <v>0</v>
      </c>
      <c r="BI340" s="172">
        <f>IF(N340="nulová",J340,0)</f>
        <v>0</v>
      </c>
      <c r="BJ340" s="16" t="s">
        <v>84</v>
      </c>
      <c r="BK340" s="172">
        <f>ROUND(I340*H340,2)</f>
        <v>0</v>
      </c>
      <c r="BL340" s="16" t="s">
        <v>132</v>
      </c>
      <c r="BM340" s="171" t="s">
        <v>531</v>
      </c>
    </row>
    <row r="341" spans="1:65" s="2" customFormat="1" ht="34.299999999999997">
      <c r="A341" s="33"/>
      <c r="B341" s="34"/>
      <c r="C341" s="35"/>
      <c r="D341" s="173" t="s">
        <v>133</v>
      </c>
      <c r="E341" s="35"/>
      <c r="F341" s="174" t="s">
        <v>532</v>
      </c>
      <c r="G341" s="35"/>
      <c r="H341" s="35"/>
      <c r="I341" s="175"/>
      <c r="J341" s="35"/>
      <c r="K341" s="35"/>
      <c r="L341" s="38"/>
      <c r="M341" s="176"/>
      <c r="N341" s="177"/>
      <c r="O341" s="63"/>
      <c r="P341" s="63"/>
      <c r="Q341" s="63"/>
      <c r="R341" s="63"/>
      <c r="S341" s="63"/>
      <c r="T341" s="64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133</v>
      </c>
      <c r="AU341" s="16" t="s">
        <v>84</v>
      </c>
    </row>
    <row r="342" spans="1:65" s="12" customFormat="1">
      <c r="B342" s="178"/>
      <c r="C342" s="179"/>
      <c r="D342" s="173" t="s">
        <v>293</v>
      </c>
      <c r="E342" s="179"/>
      <c r="F342" s="180" t="s">
        <v>439</v>
      </c>
      <c r="G342" s="179"/>
      <c r="H342" s="181">
        <v>0</v>
      </c>
      <c r="I342" s="182"/>
      <c r="J342" s="179"/>
      <c r="K342" s="179"/>
      <c r="L342" s="183"/>
      <c r="M342" s="184"/>
      <c r="N342" s="185"/>
      <c r="O342" s="185"/>
      <c r="P342" s="185"/>
      <c r="Q342" s="185"/>
      <c r="R342" s="185"/>
      <c r="S342" s="185"/>
      <c r="T342" s="186"/>
      <c r="AT342" s="187" t="s">
        <v>293</v>
      </c>
      <c r="AU342" s="187" t="s">
        <v>84</v>
      </c>
      <c r="AV342" s="12" t="s">
        <v>86</v>
      </c>
      <c r="AW342" s="12" t="s">
        <v>4</v>
      </c>
      <c r="AX342" s="12" t="s">
        <v>84</v>
      </c>
      <c r="AY342" s="187" t="s">
        <v>126</v>
      </c>
    </row>
    <row r="343" spans="1:65" s="2" customFormat="1" ht="16.5" customHeight="1">
      <c r="A343" s="33"/>
      <c r="B343" s="34"/>
      <c r="C343" s="160" t="s">
        <v>361</v>
      </c>
      <c r="D343" s="160" t="s">
        <v>127</v>
      </c>
      <c r="E343" s="161" t="s">
        <v>533</v>
      </c>
      <c r="F343" s="162" t="s">
        <v>534</v>
      </c>
      <c r="G343" s="163" t="s">
        <v>130</v>
      </c>
      <c r="H343" s="164">
        <v>0</v>
      </c>
      <c r="I343" s="165"/>
      <c r="J343" s="166">
        <f>ROUND(I343*H343,2)</f>
        <v>0</v>
      </c>
      <c r="K343" s="162" t="s">
        <v>131</v>
      </c>
      <c r="L343" s="38"/>
      <c r="M343" s="167" t="s">
        <v>19</v>
      </c>
      <c r="N343" s="168" t="s">
        <v>47</v>
      </c>
      <c r="O343" s="63"/>
      <c r="P343" s="169">
        <f>O343*H343</f>
        <v>0</v>
      </c>
      <c r="Q343" s="169">
        <v>0</v>
      </c>
      <c r="R343" s="169">
        <f>Q343*H343</f>
        <v>0</v>
      </c>
      <c r="S343" s="169">
        <v>0</v>
      </c>
      <c r="T343" s="170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71" t="s">
        <v>132</v>
      </c>
      <c r="AT343" s="171" t="s">
        <v>127</v>
      </c>
      <c r="AU343" s="171" t="s">
        <v>84</v>
      </c>
      <c r="AY343" s="16" t="s">
        <v>126</v>
      </c>
      <c r="BE343" s="172">
        <f>IF(N343="základní",J343,0)</f>
        <v>0</v>
      </c>
      <c r="BF343" s="172">
        <f>IF(N343="snížená",J343,0)</f>
        <v>0</v>
      </c>
      <c r="BG343" s="172">
        <f>IF(N343="zákl. přenesená",J343,0)</f>
        <v>0</v>
      </c>
      <c r="BH343" s="172">
        <f>IF(N343="sníž. přenesená",J343,0)</f>
        <v>0</v>
      </c>
      <c r="BI343" s="172">
        <f>IF(N343="nulová",J343,0)</f>
        <v>0</v>
      </c>
      <c r="BJ343" s="16" t="s">
        <v>84</v>
      </c>
      <c r="BK343" s="172">
        <f>ROUND(I343*H343,2)</f>
        <v>0</v>
      </c>
      <c r="BL343" s="16" t="s">
        <v>132</v>
      </c>
      <c r="BM343" s="171" t="s">
        <v>535</v>
      </c>
    </row>
    <row r="344" spans="1:65" s="2" customFormat="1" ht="42.9">
      <c r="A344" s="33"/>
      <c r="B344" s="34"/>
      <c r="C344" s="35"/>
      <c r="D344" s="173" t="s">
        <v>133</v>
      </c>
      <c r="E344" s="35"/>
      <c r="F344" s="174" t="s">
        <v>536</v>
      </c>
      <c r="G344" s="35"/>
      <c r="H344" s="35"/>
      <c r="I344" s="175"/>
      <c r="J344" s="35"/>
      <c r="K344" s="35"/>
      <c r="L344" s="38"/>
      <c r="M344" s="176"/>
      <c r="N344" s="177"/>
      <c r="O344" s="63"/>
      <c r="P344" s="63"/>
      <c r="Q344" s="63"/>
      <c r="R344" s="63"/>
      <c r="S344" s="63"/>
      <c r="T344" s="64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133</v>
      </c>
      <c r="AU344" s="16" t="s">
        <v>84</v>
      </c>
    </row>
    <row r="345" spans="1:65" s="12" customFormat="1">
      <c r="B345" s="178"/>
      <c r="C345" s="179"/>
      <c r="D345" s="173" t="s">
        <v>293</v>
      </c>
      <c r="E345" s="179"/>
      <c r="F345" s="180" t="s">
        <v>439</v>
      </c>
      <c r="G345" s="179"/>
      <c r="H345" s="181">
        <v>0</v>
      </c>
      <c r="I345" s="182"/>
      <c r="J345" s="179"/>
      <c r="K345" s="179"/>
      <c r="L345" s="183"/>
      <c r="M345" s="184"/>
      <c r="N345" s="185"/>
      <c r="O345" s="185"/>
      <c r="P345" s="185"/>
      <c r="Q345" s="185"/>
      <c r="R345" s="185"/>
      <c r="S345" s="185"/>
      <c r="T345" s="186"/>
      <c r="AT345" s="187" t="s">
        <v>293</v>
      </c>
      <c r="AU345" s="187" t="s">
        <v>84</v>
      </c>
      <c r="AV345" s="12" t="s">
        <v>86</v>
      </c>
      <c r="AW345" s="12" t="s">
        <v>4</v>
      </c>
      <c r="AX345" s="12" t="s">
        <v>84</v>
      </c>
      <c r="AY345" s="187" t="s">
        <v>126</v>
      </c>
    </row>
    <row r="346" spans="1:65" s="2" customFormat="1" ht="16.5" customHeight="1">
      <c r="A346" s="33"/>
      <c r="B346" s="34"/>
      <c r="C346" s="160" t="s">
        <v>537</v>
      </c>
      <c r="D346" s="160" t="s">
        <v>127</v>
      </c>
      <c r="E346" s="161" t="s">
        <v>538</v>
      </c>
      <c r="F346" s="162" t="s">
        <v>317</v>
      </c>
      <c r="G346" s="163" t="s">
        <v>303</v>
      </c>
      <c r="H346" s="164">
        <v>1</v>
      </c>
      <c r="I346" s="165"/>
      <c r="J346" s="166">
        <f>ROUND(I346*H346,2)</f>
        <v>0</v>
      </c>
      <c r="K346" s="162" t="s">
        <v>131</v>
      </c>
      <c r="L346" s="38"/>
      <c r="M346" s="167" t="s">
        <v>19</v>
      </c>
      <c r="N346" s="168" t="s">
        <v>47</v>
      </c>
      <c r="O346" s="63"/>
      <c r="P346" s="169">
        <f>O346*H346</f>
        <v>0</v>
      </c>
      <c r="Q346" s="169">
        <v>0</v>
      </c>
      <c r="R346" s="169">
        <f>Q346*H346</f>
        <v>0</v>
      </c>
      <c r="S346" s="169">
        <v>0</v>
      </c>
      <c r="T346" s="170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71" t="s">
        <v>132</v>
      </c>
      <c r="AT346" s="171" t="s">
        <v>127</v>
      </c>
      <c r="AU346" s="171" t="s">
        <v>84</v>
      </c>
      <c r="AY346" s="16" t="s">
        <v>126</v>
      </c>
      <c r="BE346" s="172">
        <f>IF(N346="základní",J346,0)</f>
        <v>0</v>
      </c>
      <c r="BF346" s="172">
        <f>IF(N346="snížená",J346,0)</f>
        <v>0</v>
      </c>
      <c r="BG346" s="172">
        <f>IF(N346="zákl. přenesená",J346,0)</f>
        <v>0</v>
      </c>
      <c r="BH346" s="172">
        <f>IF(N346="sníž. přenesená",J346,0)</f>
        <v>0</v>
      </c>
      <c r="BI346" s="172">
        <f>IF(N346="nulová",J346,0)</f>
        <v>0</v>
      </c>
      <c r="BJ346" s="16" t="s">
        <v>84</v>
      </c>
      <c r="BK346" s="172">
        <f>ROUND(I346*H346,2)</f>
        <v>0</v>
      </c>
      <c r="BL346" s="16" t="s">
        <v>132</v>
      </c>
      <c r="BM346" s="171" t="s">
        <v>539</v>
      </c>
    </row>
    <row r="347" spans="1:65" s="2" customFormat="1" ht="17.149999999999999">
      <c r="A347" s="33"/>
      <c r="B347" s="34"/>
      <c r="C347" s="35"/>
      <c r="D347" s="173" t="s">
        <v>133</v>
      </c>
      <c r="E347" s="35"/>
      <c r="F347" s="174" t="s">
        <v>320</v>
      </c>
      <c r="G347" s="35"/>
      <c r="H347" s="35"/>
      <c r="I347" s="175"/>
      <c r="J347" s="35"/>
      <c r="K347" s="35"/>
      <c r="L347" s="38"/>
      <c r="M347" s="176"/>
      <c r="N347" s="177"/>
      <c r="O347" s="63"/>
      <c r="P347" s="63"/>
      <c r="Q347" s="63"/>
      <c r="R347" s="63"/>
      <c r="S347" s="63"/>
      <c r="T347" s="64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133</v>
      </c>
      <c r="AU347" s="16" t="s">
        <v>84</v>
      </c>
    </row>
    <row r="348" spans="1:65" s="2" customFormat="1" ht="16.5" customHeight="1">
      <c r="A348" s="33"/>
      <c r="B348" s="34"/>
      <c r="C348" s="160" t="s">
        <v>364</v>
      </c>
      <c r="D348" s="160" t="s">
        <v>127</v>
      </c>
      <c r="E348" s="161" t="s">
        <v>540</v>
      </c>
      <c r="F348" s="162" t="s">
        <v>323</v>
      </c>
      <c r="G348" s="163" t="s">
        <v>303</v>
      </c>
      <c r="H348" s="164">
        <v>1</v>
      </c>
      <c r="I348" s="165"/>
      <c r="J348" s="166">
        <f>ROUND(I348*H348,2)</f>
        <v>0</v>
      </c>
      <c r="K348" s="162" t="s">
        <v>131</v>
      </c>
      <c r="L348" s="38"/>
      <c r="M348" s="167" t="s">
        <v>19</v>
      </c>
      <c r="N348" s="168" t="s">
        <v>47</v>
      </c>
      <c r="O348" s="63"/>
      <c r="P348" s="169">
        <f>O348*H348</f>
        <v>0</v>
      </c>
      <c r="Q348" s="169">
        <v>0</v>
      </c>
      <c r="R348" s="169">
        <f>Q348*H348</f>
        <v>0</v>
      </c>
      <c r="S348" s="169">
        <v>0</v>
      </c>
      <c r="T348" s="170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71" t="s">
        <v>132</v>
      </c>
      <c r="AT348" s="171" t="s">
        <v>127</v>
      </c>
      <c r="AU348" s="171" t="s">
        <v>84</v>
      </c>
      <c r="AY348" s="16" t="s">
        <v>126</v>
      </c>
      <c r="BE348" s="172">
        <f>IF(N348="základní",J348,0)</f>
        <v>0</v>
      </c>
      <c r="BF348" s="172">
        <f>IF(N348="snížená",J348,0)</f>
        <v>0</v>
      </c>
      <c r="BG348" s="172">
        <f>IF(N348="zákl. přenesená",J348,0)</f>
        <v>0</v>
      </c>
      <c r="BH348" s="172">
        <f>IF(N348="sníž. přenesená",J348,0)</f>
        <v>0</v>
      </c>
      <c r="BI348" s="172">
        <f>IF(N348="nulová",J348,0)</f>
        <v>0</v>
      </c>
      <c r="BJ348" s="16" t="s">
        <v>84</v>
      </c>
      <c r="BK348" s="172">
        <f>ROUND(I348*H348,2)</f>
        <v>0</v>
      </c>
      <c r="BL348" s="16" t="s">
        <v>132</v>
      </c>
      <c r="BM348" s="171" t="s">
        <v>541</v>
      </c>
    </row>
    <row r="349" spans="1:65" s="2" customFormat="1" ht="17.149999999999999">
      <c r="A349" s="33"/>
      <c r="B349" s="34"/>
      <c r="C349" s="35"/>
      <c r="D349" s="173" t="s">
        <v>133</v>
      </c>
      <c r="E349" s="35"/>
      <c r="F349" s="174" t="s">
        <v>325</v>
      </c>
      <c r="G349" s="35"/>
      <c r="H349" s="35"/>
      <c r="I349" s="175"/>
      <c r="J349" s="35"/>
      <c r="K349" s="35"/>
      <c r="L349" s="38"/>
      <c r="M349" s="176"/>
      <c r="N349" s="177"/>
      <c r="O349" s="63"/>
      <c r="P349" s="63"/>
      <c r="Q349" s="63"/>
      <c r="R349" s="63"/>
      <c r="S349" s="63"/>
      <c r="T349" s="64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133</v>
      </c>
      <c r="AU349" s="16" t="s">
        <v>84</v>
      </c>
    </row>
    <row r="350" spans="1:65" s="11" customFormat="1" ht="25.95" customHeight="1">
      <c r="B350" s="146"/>
      <c r="C350" s="147"/>
      <c r="D350" s="148" t="s">
        <v>75</v>
      </c>
      <c r="E350" s="149" t="s">
        <v>542</v>
      </c>
      <c r="F350" s="149" t="s">
        <v>543</v>
      </c>
      <c r="G350" s="147"/>
      <c r="H350" s="147"/>
      <c r="I350" s="150"/>
      <c r="J350" s="151">
        <f>BK350</f>
        <v>0</v>
      </c>
      <c r="K350" s="147"/>
      <c r="L350" s="152"/>
      <c r="M350" s="153"/>
      <c r="N350" s="154"/>
      <c r="O350" s="154"/>
      <c r="P350" s="155">
        <f>SUM(P351:P364)</f>
        <v>0</v>
      </c>
      <c r="Q350" s="154"/>
      <c r="R350" s="155">
        <f>SUM(R351:R364)</f>
        <v>0</v>
      </c>
      <c r="S350" s="154"/>
      <c r="T350" s="156">
        <f>SUM(T351:T364)</f>
        <v>0</v>
      </c>
      <c r="AR350" s="157" t="s">
        <v>84</v>
      </c>
      <c r="AT350" s="158" t="s">
        <v>75</v>
      </c>
      <c r="AU350" s="158" t="s">
        <v>76</v>
      </c>
      <c r="AY350" s="157" t="s">
        <v>126</v>
      </c>
      <c r="BK350" s="159">
        <f>SUM(BK351:BK364)</f>
        <v>0</v>
      </c>
    </row>
    <row r="351" spans="1:65" s="2" customFormat="1" ht="16.5" customHeight="1">
      <c r="A351" s="33"/>
      <c r="B351" s="34"/>
      <c r="C351" s="280" t="s">
        <v>544</v>
      </c>
      <c r="D351" s="280" t="s">
        <v>127</v>
      </c>
      <c r="E351" s="281" t="s">
        <v>545</v>
      </c>
      <c r="F351" s="282" t="s">
        <v>427</v>
      </c>
      <c r="G351" s="163" t="s">
        <v>130</v>
      </c>
      <c r="H351" s="164">
        <v>1</v>
      </c>
      <c r="I351" s="165"/>
      <c r="J351" s="166">
        <f>ROUND(I351*H351,2)</f>
        <v>0</v>
      </c>
      <c r="K351" s="162" t="s">
        <v>131</v>
      </c>
      <c r="L351" s="38"/>
      <c r="M351" s="167" t="s">
        <v>19</v>
      </c>
      <c r="N351" s="168" t="s">
        <v>47</v>
      </c>
      <c r="O351" s="63"/>
      <c r="P351" s="169">
        <f>O351*H351</f>
        <v>0</v>
      </c>
      <c r="Q351" s="169">
        <v>0</v>
      </c>
      <c r="R351" s="169">
        <f>Q351*H351</f>
        <v>0</v>
      </c>
      <c r="S351" s="169">
        <v>0</v>
      </c>
      <c r="T351" s="170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71" t="s">
        <v>132</v>
      </c>
      <c r="AT351" s="171" t="s">
        <v>127</v>
      </c>
      <c r="AU351" s="171" t="s">
        <v>84</v>
      </c>
      <c r="AY351" s="16" t="s">
        <v>126</v>
      </c>
      <c r="BE351" s="172">
        <f>IF(N351="základní",J351,0)</f>
        <v>0</v>
      </c>
      <c r="BF351" s="172">
        <f>IF(N351="snížená",J351,0)</f>
        <v>0</v>
      </c>
      <c r="BG351" s="172">
        <f>IF(N351="zákl. přenesená",J351,0)</f>
        <v>0</v>
      </c>
      <c r="BH351" s="172">
        <f>IF(N351="sníž. přenesená",J351,0)</f>
        <v>0</v>
      </c>
      <c r="BI351" s="172">
        <f>IF(N351="nulová",J351,0)</f>
        <v>0</v>
      </c>
      <c r="BJ351" s="16" t="s">
        <v>84</v>
      </c>
      <c r="BK351" s="172">
        <f>ROUND(I351*H351,2)</f>
        <v>0</v>
      </c>
      <c r="BL351" s="16" t="s">
        <v>132</v>
      </c>
      <c r="BM351" s="171" t="s">
        <v>546</v>
      </c>
    </row>
    <row r="352" spans="1:65" s="2" customFormat="1" ht="34.299999999999997">
      <c r="A352" s="33"/>
      <c r="B352" s="34"/>
      <c r="C352" s="35"/>
      <c r="D352" s="173" t="s">
        <v>133</v>
      </c>
      <c r="E352" s="35"/>
      <c r="F352" s="174" t="s">
        <v>429</v>
      </c>
      <c r="G352" s="35"/>
      <c r="H352" s="35"/>
      <c r="I352" s="175"/>
      <c r="J352" s="35"/>
      <c r="K352" s="35"/>
      <c r="L352" s="38"/>
      <c r="M352" s="176"/>
      <c r="N352" s="177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133</v>
      </c>
      <c r="AU352" s="16" t="s">
        <v>84</v>
      </c>
    </row>
    <row r="353" spans="1:65" s="2" customFormat="1" ht="16.5" customHeight="1">
      <c r="A353" s="33"/>
      <c r="B353" s="34"/>
      <c r="C353" s="160" t="s">
        <v>368</v>
      </c>
      <c r="D353" s="160" t="s">
        <v>127</v>
      </c>
      <c r="E353" s="161" t="s">
        <v>547</v>
      </c>
      <c r="F353" s="162" t="s">
        <v>431</v>
      </c>
      <c r="G353" s="163" t="s">
        <v>130</v>
      </c>
      <c r="H353" s="164">
        <v>1</v>
      </c>
      <c r="I353" s="165"/>
      <c r="J353" s="166">
        <f>ROUND(I353*H353,2)</f>
        <v>0</v>
      </c>
      <c r="K353" s="162" t="s">
        <v>131</v>
      </c>
      <c r="L353" s="38"/>
      <c r="M353" s="167" t="s">
        <v>19</v>
      </c>
      <c r="N353" s="168" t="s">
        <v>47</v>
      </c>
      <c r="O353" s="63"/>
      <c r="P353" s="169">
        <f>O353*H353</f>
        <v>0</v>
      </c>
      <c r="Q353" s="169">
        <v>0</v>
      </c>
      <c r="R353" s="169">
        <f>Q353*H353</f>
        <v>0</v>
      </c>
      <c r="S353" s="169">
        <v>0</v>
      </c>
      <c r="T353" s="170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71" t="s">
        <v>132</v>
      </c>
      <c r="AT353" s="171" t="s">
        <v>127</v>
      </c>
      <c r="AU353" s="171" t="s">
        <v>84</v>
      </c>
      <c r="AY353" s="16" t="s">
        <v>126</v>
      </c>
      <c r="BE353" s="172">
        <f>IF(N353="základní",J353,0)</f>
        <v>0</v>
      </c>
      <c r="BF353" s="172">
        <f>IF(N353="snížená",J353,0)</f>
        <v>0</v>
      </c>
      <c r="BG353" s="172">
        <f>IF(N353="zákl. přenesená",J353,0)</f>
        <v>0</v>
      </c>
      <c r="BH353" s="172">
        <f>IF(N353="sníž. přenesená",J353,0)</f>
        <v>0</v>
      </c>
      <c r="BI353" s="172">
        <f>IF(N353="nulová",J353,0)</f>
        <v>0</v>
      </c>
      <c r="BJ353" s="16" t="s">
        <v>84</v>
      </c>
      <c r="BK353" s="172">
        <f>ROUND(I353*H353,2)</f>
        <v>0</v>
      </c>
      <c r="BL353" s="16" t="s">
        <v>132</v>
      </c>
      <c r="BM353" s="171" t="s">
        <v>548</v>
      </c>
    </row>
    <row r="354" spans="1:65" s="2" customFormat="1" ht="17.149999999999999">
      <c r="A354" s="33"/>
      <c r="B354" s="34"/>
      <c r="C354" s="35"/>
      <c r="D354" s="173" t="s">
        <v>133</v>
      </c>
      <c r="E354" s="35"/>
      <c r="F354" s="174" t="s">
        <v>433</v>
      </c>
      <c r="G354" s="35"/>
      <c r="H354" s="35"/>
      <c r="I354" s="175"/>
      <c r="J354" s="35"/>
      <c r="K354" s="35"/>
      <c r="L354" s="38"/>
      <c r="M354" s="176"/>
      <c r="N354" s="177"/>
      <c r="O354" s="63"/>
      <c r="P354" s="63"/>
      <c r="Q354" s="63"/>
      <c r="R354" s="63"/>
      <c r="S354" s="63"/>
      <c r="T354" s="64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133</v>
      </c>
      <c r="AU354" s="16" t="s">
        <v>84</v>
      </c>
    </row>
    <row r="355" spans="1:65" s="2" customFormat="1" ht="16.5" customHeight="1">
      <c r="A355" s="33"/>
      <c r="B355" s="34"/>
      <c r="C355" s="160" t="s">
        <v>549</v>
      </c>
      <c r="D355" s="160" t="s">
        <v>127</v>
      </c>
      <c r="E355" s="161" t="s">
        <v>550</v>
      </c>
      <c r="F355" s="162" t="s">
        <v>436</v>
      </c>
      <c r="G355" s="163" t="s">
        <v>130</v>
      </c>
      <c r="H355" s="164">
        <v>0</v>
      </c>
      <c r="I355" s="165"/>
      <c r="J355" s="166">
        <f>ROUND(I355*H355,2)</f>
        <v>0</v>
      </c>
      <c r="K355" s="162" t="s">
        <v>131</v>
      </c>
      <c r="L355" s="38"/>
      <c r="M355" s="167" t="s">
        <v>19</v>
      </c>
      <c r="N355" s="168" t="s">
        <v>47</v>
      </c>
      <c r="O355" s="63"/>
      <c r="P355" s="169">
        <f>O355*H355</f>
        <v>0</v>
      </c>
      <c r="Q355" s="169">
        <v>0</v>
      </c>
      <c r="R355" s="169">
        <f>Q355*H355</f>
        <v>0</v>
      </c>
      <c r="S355" s="169">
        <v>0</v>
      </c>
      <c r="T355" s="170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71" t="s">
        <v>132</v>
      </c>
      <c r="AT355" s="171" t="s">
        <v>127</v>
      </c>
      <c r="AU355" s="171" t="s">
        <v>84</v>
      </c>
      <c r="AY355" s="16" t="s">
        <v>126</v>
      </c>
      <c r="BE355" s="172">
        <f>IF(N355="základní",J355,0)</f>
        <v>0</v>
      </c>
      <c r="BF355" s="172">
        <f>IF(N355="snížená",J355,0)</f>
        <v>0</v>
      </c>
      <c r="BG355" s="172">
        <f>IF(N355="zákl. přenesená",J355,0)</f>
        <v>0</v>
      </c>
      <c r="BH355" s="172">
        <f>IF(N355="sníž. přenesená",J355,0)</f>
        <v>0</v>
      </c>
      <c r="BI355" s="172">
        <f>IF(N355="nulová",J355,0)</f>
        <v>0</v>
      </c>
      <c r="BJ355" s="16" t="s">
        <v>84</v>
      </c>
      <c r="BK355" s="172">
        <f>ROUND(I355*H355,2)</f>
        <v>0</v>
      </c>
      <c r="BL355" s="16" t="s">
        <v>132</v>
      </c>
      <c r="BM355" s="171" t="s">
        <v>551</v>
      </c>
    </row>
    <row r="356" spans="1:65" s="2" customFormat="1" ht="34.299999999999997">
      <c r="A356" s="33"/>
      <c r="B356" s="34"/>
      <c r="C356" s="35"/>
      <c r="D356" s="173" t="s">
        <v>133</v>
      </c>
      <c r="E356" s="35"/>
      <c r="F356" s="174" t="s">
        <v>438</v>
      </c>
      <c r="G356" s="35"/>
      <c r="H356" s="35"/>
      <c r="I356" s="175"/>
      <c r="J356" s="35"/>
      <c r="K356" s="35"/>
      <c r="L356" s="38"/>
      <c r="M356" s="176"/>
      <c r="N356" s="177"/>
      <c r="O356" s="63"/>
      <c r="P356" s="63"/>
      <c r="Q356" s="63"/>
      <c r="R356" s="63"/>
      <c r="S356" s="63"/>
      <c r="T356" s="64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133</v>
      </c>
      <c r="AU356" s="16" t="s">
        <v>84</v>
      </c>
    </row>
    <row r="357" spans="1:65" s="12" customFormat="1">
      <c r="B357" s="178"/>
      <c r="C357" s="179"/>
      <c r="D357" s="173" t="s">
        <v>293</v>
      </c>
      <c r="E357" s="179"/>
      <c r="F357" s="180" t="s">
        <v>439</v>
      </c>
      <c r="G357" s="179"/>
      <c r="H357" s="181">
        <v>0</v>
      </c>
      <c r="I357" s="182"/>
      <c r="J357" s="179"/>
      <c r="K357" s="179"/>
      <c r="L357" s="183"/>
      <c r="M357" s="184"/>
      <c r="N357" s="185"/>
      <c r="O357" s="185"/>
      <c r="P357" s="185"/>
      <c r="Q357" s="185"/>
      <c r="R357" s="185"/>
      <c r="S357" s="185"/>
      <c r="T357" s="186"/>
      <c r="AT357" s="187" t="s">
        <v>293</v>
      </c>
      <c r="AU357" s="187" t="s">
        <v>84</v>
      </c>
      <c r="AV357" s="12" t="s">
        <v>86</v>
      </c>
      <c r="AW357" s="12" t="s">
        <v>4</v>
      </c>
      <c r="AX357" s="12" t="s">
        <v>84</v>
      </c>
      <c r="AY357" s="187" t="s">
        <v>126</v>
      </c>
    </row>
    <row r="358" spans="1:65" s="2" customFormat="1" ht="16.5" customHeight="1">
      <c r="A358" s="33"/>
      <c r="B358" s="34"/>
      <c r="C358" s="160" t="s">
        <v>372</v>
      </c>
      <c r="D358" s="160" t="s">
        <v>127</v>
      </c>
      <c r="E358" s="161" t="s">
        <v>552</v>
      </c>
      <c r="F358" s="162" t="s">
        <v>460</v>
      </c>
      <c r="G358" s="163" t="s">
        <v>130</v>
      </c>
      <c r="H358" s="164">
        <v>0</v>
      </c>
      <c r="I358" s="165"/>
      <c r="J358" s="166">
        <f>ROUND(I358*H358,2)</f>
        <v>0</v>
      </c>
      <c r="K358" s="162" t="s">
        <v>131</v>
      </c>
      <c r="L358" s="38"/>
      <c r="M358" s="167" t="s">
        <v>19</v>
      </c>
      <c r="N358" s="168" t="s">
        <v>47</v>
      </c>
      <c r="O358" s="63"/>
      <c r="P358" s="169">
        <f>O358*H358</f>
        <v>0</v>
      </c>
      <c r="Q358" s="169">
        <v>0</v>
      </c>
      <c r="R358" s="169">
        <f>Q358*H358</f>
        <v>0</v>
      </c>
      <c r="S358" s="169">
        <v>0</v>
      </c>
      <c r="T358" s="170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71" t="s">
        <v>132</v>
      </c>
      <c r="AT358" s="171" t="s">
        <v>127</v>
      </c>
      <c r="AU358" s="171" t="s">
        <v>84</v>
      </c>
      <c r="AY358" s="16" t="s">
        <v>126</v>
      </c>
      <c r="BE358" s="172">
        <f>IF(N358="základní",J358,0)</f>
        <v>0</v>
      </c>
      <c r="BF358" s="172">
        <f>IF(N358="snížená",J358,0)</f>
        <v>0</v>
      </c>
      <c r="BG358" s="172">
        <f>IF(N358="zákl. přenesená",J358,0)</f>
        <v>0</v>
      </c>
      <c r="BH358" s="172">
        <f>IF(N358="sníž. přenesená",J358,0)</f>
        <v>0</v>
      </c>
      <c r="BI358" s="172">
        <f>IF(N358="nulová",J358,0)</f>
        <v>0</v>
      </c>
      <c r="BJ358" s="16" t="s">
        <v>84</v>
      </c>
      <c r="BK358" s="172">
        <f>ROUND(I358*H358,2)</f>
        <v>0</v>
      </c>
      <c r="BL358" s="16" t="s">
        <v>132</v>
      </c>
      <c r="BM358" s="171" t="s">
        <v>553</v>
      </c>
    </row>
    <row r="359" spans="1:65" s="2" customFormat="1" ht="42.9">
      <c r="A359" s="33"/>
      <c r="B359" s="34"/>
      <c r="C359" s="35"/>
      <c r="D359" s="173" t="s">
        <v>133</v>
      </c>
      <c r="E359" s="35"/>
      <c r="F359" s="174" t="s">
        <v>462</v>
      </c>
      <c r="G359" s="35"/>
      <c r="H359" s="35"/>
      <c r="I359" s="175"/>
      <c r="J359" s="35"/>
      <c r="K359" s="35"/>
      <c r="L359" s="38"/>
      <c r="M359" s="176"/>
      <c r="N359" s="177"/>
      <c r="O359" s="63"/>
      <c r="P359" s="63"/>
      <c r="Q359" s="63"/>
      <c r="R359" s="63"/>
      <c r="S359" s="63"/>
      <c r="T359" s="64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133</v>
      </c>
      <c r="AU359" s="16" t="s">
        <v>84</v>
      </c>
    </row>
    <row r="360" spans="1:65" s="12" customFormat="1">
      <c r="B360" s="178"/>
      <c r="C360" s="179"/>
      <c r="D360" s="173" t="s">
        <v>293</v>
      </c>
      <c r="E360" s="179"/>
      <c r="F360" s="180" t="s">
        <v>439</v>
      </c>
      <c r="G360" s="179"/>
      <c r="H360" s="181">
        <v>0</v>
      </c>
      <c r="I360" s="182"/>
      <c r="J360" s="179"/>
      <c r="K360" s="179"/>
      <c r="L360" s="183"/>
      <c r="M360" s="184"/>
      <c r="N360" s="185"/>
      <c r="O360" s="185"/>
      <c r="P360" s="185"/>
      <c r="Q360" s="185"/>
      <c r="R360" s="185"/>
      <c r="S360" s="185"/>
      <c r="T360" s="186"/>
      <c r="AT360" s="187" t="s">
        <v>293</v>
      </c>
      <c r="AU360" s="187" t="s">
        <v>84</v>
      </c>
      <c r="AV360" s="12" t="s">
        <v>86</v>
      </c>
      <c r="AW360" s="12" t="s">
        <v>4</v>
      </c>
      <c r="AX360" s="12" t="s">
        <v>84</v>
      </c>
      <c r="AY360" s="187" t="s">
        <v>126</v>
      </c>
    </row>
    <row r="361" spans="1:65" s="2" customFormat="1" ht="16.5" customHeight="1">
      <c r="A361" s="33"/>
      <c r="B361" s="34"/>
      <c r="C361" s="160" t="s">
        <v>554</v>
      </c>
      <c r="D361" s="160" t="s">
        <v>127</v>
      </c>
      <c r="E361" s="161" t="s">
        <v>555</v>
      </c>
      <c r="F361" s="162" t="s">
        <v>317</v>
      </c>
      <c r="G361" s="163" t="s">
        <v>303</v>
      </c>
      <c r="H361" s="164">
        <v>1</v>
      </c>
      <c r="I361" s="165"/>
      <c r="J361" s="166">
        <f>ROUND(I361*H361,2)</f>
        <v>0</v>
      </c>
      <c r="K361" s="162" t="s">
        <v>131</v>
      </c>
      <c r="L361" s="38"/>
      <c r="M361" s="167" t="s">
        <v>19</v>
      </c>
      <c r="N361" s="168" t="s">
        <v>47</v>
      </c>
      <c r="O361" s="63"/>
      <c r="P361" s="169">
        <f>O361*H361</f>
        <v>0</v>
      </c>
      <c r="Q361" s="169">
        <v>0</v>
      </c>
      <c r="R361" s="169">
        <f>Q361*H361</f>
        <v>0</v>
      </c>
      <c r="S361" s="169">
        <v>0</v>
      </c>
      <c r="T361" s="170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71" t="s">
        <v>132</v>
      </c>
      <c r="AT361" s="171" t="s">
        <v>127</v>
      </c>
      <c r="AU361" s="171" t="s">
        <v>84</v>
      </c>
      <c r="AY361" s="16" t="s">
        <v>126</v>
      </c>
      <c r="BE361" s="172">
        <f>IF(N361="základní",J361,0)</f>
        <v>0</v>
      </c>
      <c r="BF361" s="172">
        <f>IF(N361="snížená",J361,0)</f>
        <v>0</v>
      </c>
      <c r="BG361" s="172">
        <f>IF(N361="zákl. přenesená",J361,0)</f>
        <v>0</v>
      </c>
      <c r="BH361" s="172">
        <f>IF(N361="sníž. přenesená",J361,0)</f>
        <v>0</v>
      </c>
      <c r="BI361" s="172">
        <f>IF(N361="nulová",J361,0)</f>
        <v>0</v>
      </c>
      <c r="BJ361" s="16" t="s">
        <v>84</v>
      </c>
      <c r="BK361" s="172">
        <f>ROUND(I361*H361,2)</f>
        <v>0</v>
      </c>
      <c r="BL361" s="16" t="s">
        <v>132</v>
      </c>
      <c r="BM361" s="171" t="s">
        <v>556</v>
      </c>
    </row>
    <row r="362" spans="1:65" s="2" customFormat="1" ht="17.149999999999999">
      <c r="A362" s="33"/>
      <c r="B362" s="34"/>
      <c r="C362" s="35"/>
      <c r="D362" s="173" t="s">
        <v>133</v>
      </c>
      <c r="E362" s="35"/>
      <c r="F362" s="174" t="s">
        <v>320</v>
      </c>
      <c r="G362" s="35"/>
      <c r="H362" s="35"/>
      <c r="I362" s="175"/>
      <c r="J362" s="35"/>
      <c r="K362" s="35"/>
      <c r="L362" s="38"/>
      <c r="M362" s="176"/>
      <c r="N362" s="177"/>
      <c r="O362" s="63"/>
      <c r="P362" s="63"/>
      <c r="Q362" s="63"/>
      <c r="R362" s="63"/>
      <c r="S362" s="63"/>
      <c r="T362" s="64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133</v>
      </c>
      <c r="AU362" s="16" t="s">
        <v>84</v>
      </c>
    </row>
    <row r="363" spans="1:65" s="2" customFormat="1" ht="16.5" customHeight="1">
      <c r="A363" s="33"/>
      <c r="B363" s="34"/>
      <c r="C363" s="160" t="s">
        <v>374</v>
      </c>
      <c r="D363" s="160" t="s">
        <v>127</v>
      </c>
      <c r="E363" s="161" t="s">
        <v>557</v>
      </c>
      <c r="F363" s="162" t="s">
        <v>323</v>
      </c>
      <c r="G363" s="163" t="s">
        <v>303</v>
      </c>
      <c r="H363" s="164">
        <v>1</v>
      </c>
      <c r="I363" s="165"/>
      <c r="J363" s="166">
        <f>ROUND(I363*H363,2)</f>
        <v>0</v>
      </c>
      <c r="K363" s="162" t="s">
        <v>131</v>
      </c>
      <c r="L363" s="38"/>
      <c r="M363" s="167" t="s">
        <v>19</v>
      </c>
      <c r="N363" s="168" t="s">
        <v>47</v>
      </c>
      <c r="O363" s="63"/>
      <c r="P363" s="169">
        <f>O363*H363</f>
        <v>0</v>
      </c>
      <c r="Q363" s="169">
        <v>0</v>
      </c>
      <c r="R363" s="169">
        <f>Q363*H363</f>
        <v>0</v>
      </c>
      <c r="S363" s="169">
        <v>0</v>
      </c>
      <c r="T363" s="170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71" t="s">
        <v>132</v>
      </c>
      <c r="AT363" s="171" t="s">
        <v>127</v>
      </c>
      <c r="AU363" s="171" t="s">
        <v>84</v>
      </c>
      <c r="AY363" s="16" t="s">
        <v>126</v>
      </c>
      <c r="BE363" s="172">
        <f>IF(N363="základní",J363,0)</f>
        <v>0</v>
      </c>
      <c r="BF363" s="172">
        <f>IF(N363="snížená",J363,0)</f>
        <v>0</v>
      </c>
      <c r="BG363" s="172">
        <f>IF(N363="zákl. přenesená",J363,0)</f>
        <v>0</v>
      </c>
      <c r="BH363" s="172">
        <f>IF(N363="sníž. přenesená",J363,0)</f>
        <v>0</v>
      </c>
      <c r="BI363" s="172">
        <f>IF(N363="nulová",J363,0)</f>
        <v>0</v>
      </c>
      <c r="BJ363" s="16" t="s">
        <v>84</v>
      </c>
      <c r="BK363" s="172">
        <f>ROUND(I363*H363,2)</f>
        <v>0</v>
      </c>
      <c r="BL363" s="16" t="s">
        <v>132</v>
      </c>
      <c r="BM363" s="171" t="s">
        <v>558</v>
      </c>
    </row>
    <row r="364" spans="1:65" s="2" customFormat="1" ht="17.149999999999999">
      <c r="A364" s="33"/>
      <c r="B364" s="34"/>
      <c r="C364" s="35"/>
      <c r="D364" s="173" t="s">
        <v>133</v>
      </c>
      <c r="E364" s="35"/>
      <c r="F364" s="174" t="s">
        <v>325</v>
      </c>
      <c r="G364" s="35"/>
      <c r="H364" s="35"/>
      <c r="I364" s="175"/>
      <c r="J364" s="35"/>
      <c r="K364" s="35"/>
      <c r="L364" s="38"/>
      <c r="M364" s="176"/>
      <c r="N364" s="177"/>
      <c r="O364" s="63"/>
      <c r="P364" s="63"/>
      <c r="Q364" s="63"/>
      <c r="R364" s="63"/>
      <c r="S364" s="63"/>
      <c r="T364" s="64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133</v>
      </c>
      <c r="AU364" s="16" t="s">
        <v>84</v>
      </c>
    </row>
    <row r="365" spans="1:65" s="11" customFormat="1" ht="25.95" customHeight="1">
      <c r="B365" s="146"/>
      <c r="C365" s="147"/>
      <c r="D365" s="148" t="s">
        <v>75</v>
      </c>
      <c r="E365" s="149" t="s">
        <v>559</v>
      </c>
      <c r="F365" s="149" t="s">
        <v>560</v>
      </c>
      <c r="G365" s="147"/>
      <c r="H365" s="147"/>
      <c r="I365" s="150"/>
      <c r="J365" s="151">
        <f>BK365</f>
        <v>0</v>
      </c>
      <c r="K365" s="147"/>
      <c r="L365" s="152"/>
      <c r="M365" s="153"/>
      <c r="N365" s="154"/>
      <c r="O365" s="154"/>
      <c r="P365" s="155">
        <f>SUM(P366:P379)</f>
        <v>0</v>
      </c>
      <c r="Q365" s="154"/>
      <c r="R365" s="155">
        <f>SUM(R366:R379)</f>
        <v>0</v>
      </c>
      <c r="S365" s="154"/>
      <c r="T365" s="156">
        <f>SUM(T366:T379)</f>
        <v>0</v>
      </c>
      <c r="AR365" s="157" t="s">
        <v>84</v>
      </c>
      <c r="AT365" s="158" t="s">
        <v>75</v>
      </c>
      <c r="AU365" s="158" t="s">
        <v>76</v>
      </c>
      <c r="AY365" s="157" t="s">
        <v>126</v>
      </c>
      <c r="BK365" s="159">
        <f>SUM(BK366:BK379)</f>
        <v>0</v>
      </c>
    </row>
    <row r="366" spans="1:65" s="2" customFormat="1" ht="16.5" customHeight="1">
      <c r="A366" s="33"/>
      <c r="B366" s="34"/>
      <c r="C366" s="280" t="s">
        <v>561</v>
      </c>
      <c r="D366" s="280" t="s">
        <v>127</v>
      </c>
      <c r="E366" s="281" t="s">
        <v>562</v>
      </c>
      <c r="F366" s="282" t="s">
        <v>427</v>
      </c>
      <c r="G366" s="163" t="s">
        <v>130</v>
      </c>
      <c r="H366" s="164">
        <v>1</v>
      </c>
      <c r="I366" s="165"/>
      <c r="J366" s="166">
        <f>ROUND(I366*H366,2)</f>
        <v>0</v>
      </c>
      <c r="K366" s="162" t="s">
        <v>131</v>
      </c>
      <c r="L366" s="38"/>
      <c r="M366" s="167" t="s">
        <v>19</v>
      </c>
      <c r="N366" s="168" t="s">
        <v>47</v>
      </c>
      <c r="O366" s="63"/>
      <c r="P366" s="169">
        <f>O366*H366</f>
        <v>0</v>
      </c>
      <c r="Q366" s="169">
        <v>0</v>
      </c>
      <c r="R366" s="169">
        <f>Q366*H366</f>
        <v>0</v>
      </c>
      <c r="S366" s="169">
        <v>0</v>
      </c>
      <c r="T366" s="170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71" t="s">
        <v>132</v>
      </c>
      <c r="AT366" s="171" t="s">
        <v>127</v>
      </c>
      <c r="AU366" s="171" t="s">
        <v>84</v>
      </c>
      <c r="AY366" s="16" t="s">
        <v>126</v>
      </c>
      <c r="BE366" s="172">
        <f>IF(N366="základní",J366,0)</f>
        <v>0</v>
      </c>
      <c r="BF366" s="172">
        <f>IF(N366="snížená",J366,0)</f>
        <v>0</v>
      </c>
      <c r="BG366" s="172">
        <f>IF(N366="zákl. přenesená",J366,0)</f>
        <v>0</v>
      </c>
      <c r="BH366" s="172">
        <f>IF(N366="sníž. přenesená",J366,0)</f>
        <v>0</v>
      </c>
      <c r="BI366" s="172">
        <f>IF(N366="nulová",J366,0)</f>
        <v>0</v>
      </c>
      <c r="BJ366" s="16" t="s">
        <v>84</v>
      </c>
      <c r="BK366" s="172">
        <f>ROUND(I366*H366,2)</f>
        <v>0</v>
      </c>
      <c r="BL366" s="16" t="s">
        <v>132</v>
      </c>
      <c r="BM366" s="171" t="s">
        <v>563</v>
      </c>
    </row>
    <row r="367" spans="1:65" s="2" customFormat="1" ht="34.299999999999997">
      <c r="A367" s="33"/>
      <c r="B367" s="34"/>
      <c r="C367" s="35"/>
      <c r="D367" s="173" t="s">
        <v>133</v>
      </c>
      <c r="E367" s="35"/>
      <c r="F367" s="174" t="s">
        <v>429</v>
      </c>
      <c r="G367" s="35"/>
      <c r="H367" s="35"/>
      <c r="I367" s="175"/>
      <c r="J367" s="35"/>
      <c r="K367" s="35"/>
      <c r="L367" s="38"/>
      <c r="M367" s="176"/>
      <c r="N367" s="177"/>
      <c r="O367" s="63"/>
      <c r="P367" s="63"/>
      <c r="Q367" s="63"/>
      <c r="R367" s="63"/>
      <c r="S367" s="63"/>
      <c r="T367" s="64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133</v>
      </c>
      <c r="AU367" s="16" t="s">
        <v>84</v>
      </c>
    </row>
    <row r="368" spans="1:65" s="2" customFormat="1" ht="16.5" customHeight="1">
      <c r="A368" s="33"/>
      <c r="B368" s="34"/>
      <c r="C368" s="160" t="s">
        <v>377</v>
      </c>
      <c r="D368" s="160" t="s">
        <v>127</v>
      </c>
      <c r="E368" s="161" t="s">
        <v>564</v>
      </c>
      <c r="F368" s="162" t="s">
        <v>565</v>
      </c>
      <c r="G368" s="163" t="s">
        <v>130</v>
      </c>
      <c r="H368" s="164">
        <v>1</v>
      </c>
      <c r="I368" s="165"/>
      <c r="J368" s="166">
        <f>ROUND(I368*H368,2)</f>
        <v>0</v>
      </c>
      <c r="K368" s="162" t="s">
        <v>131</v>
      </c>
      <c r="L368" s="38"/>
      <c r="M368" s="167" t="s">
        <v>19</v>
      </c>
      <c r="N368" s="168" t="s">
        <v>47</v>
      </c>
      <c r="O368" s="63"/>
      <c r="P368" s="169">
        <f>O368*H368</f>
        <v>0</v>
      </c>
      <c r="Q368" s="169">
        <v>0</v>
      </c>
      <c r="R368" s="169">
        <f>Q368*H368</f>
        <v>0</v>
      </c>
      <c r="S368" s="169">
        <v>0</v>
      </c>
      <c r="T368" s="170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71" t="s">
        <v>132</v>
      </c>
      <c r="AT368" s="171" t="s">
        <v>127</v>
      </c>
      <c r="AU368" s="171" t="s">
        <v>84</v>
      </c>
      <c r="AY368" s="16" t="s">
        <v>126</v>
      </c>
      <c r="BE368" s="172">
        <f>IF(N368="základní",J368,0)</f>
        <v>0</v>
      </c>
      <c r="BF368" s="172">
        <f>IF(N368="snížená",J368,0)</f>
        <v>0</v>
      </c>
      <c r="BG368" s="172">
        <f>IF(N368="zákl. přenesená",J368,0)</f>
        <v>0</v>
      </c>
      <c r="BH368" s="172">
        <f>IF(N368="sníž. přenesená",J368,0)</f>
        <v>0</v>
      </c>
      <c r="BI368" s="172">
        <f>IF(N368="nulová",J368,0)</f>
        <v>0</v>
      </c>
      <c r="BJ368" s="16" t="s">
        <v>84</v>
      </c>
      <c r="BK368" s="172">
        <f>ROUND(I368*H368,2)</f>
        <v>0</v>
      </c>
      <c r="BL368" s="16" t="s">
        <v>132</v>
      </c>
      <c r="BM368" s="171" t="s">
        <v>566</v>
      </c>
    </row>
    <row r="369" spans="1:65" s="2" customFormat="1" ht="17.149999999999999">
      <c r="A369" s="33"/>
      <c r="B369" s="34"/>
      <c r="C369" s="35"/>
      <c r="D369" s="173" t="s">
        <v>133</v>
      </c>
      <c r="E369" s="35"/>
      <c r="F369" s="174" t="s">
        <v>567</v>
      </c>
      <c r="G369" s="35"/>
      <c r="H369" s="35"/>
      <c r="I369" s="175"/>
      <c r="J369" s="35"/>
      <c r="K369" s="35"/>
      <c r="L369" s="38"/>
      <c r="M369" s="176"/>
      <c r="N369" s="177"/>
      <c r="O369" s="63"/>
      <c r="P369" s="63"/>
      <c r="Q369" s="63"/>
      <c r="R369" s="63"/>
      <c r="S369" s="63"/>
      <c r="T369" s="64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133</v>
      </c>
      <c r="AU369" s="16" t="s">
        <v>84</v>
      </c>
    </row>
    <row r="370" spans="1:65" s="2" customFormat="1" ht="16.5" customHeight="1">
      <c r="A370" s="33"/>
      <c r="B370" s="34"/>
      <c r="C370" s="160" t="s">
        <v>568</v>
      </c>
      <c r="D370" s="160" t="s">
        <v>127</v>
      </c>
      <c r="E370" s="161" t="s">
        <v>569</v>
      </c>
      <c r="F370" s="162" t="s">
        <v>436</v>
      </c>
      <c r="G370" s="163" t="s">
        <v>130</v>
      </c>
      <c r="H370" s="164">
        <v>0</v>
      </c>
      <c r="I370" s="165"/>
      <c r="J370" s="166">
        <f>ROUND(I370*H370,2)</f>
        <v>0</v>
      </c>
      <c r="K370" s="162" t="s">
        <v>131</v>
      </c>
      <c r="L370" s="38"/>
      <c r="M370" s="167" t="s">
        <v>19</v>
      </c>
      <c r="N370" s="168" t="s">
        <v>47</v>
      </c>
      <c r="O370" s="63"/>
      <c r="P370" s="169">
        <f>O370*H370</f>
        <v>0</v>
      </c>
      <c r="Q370" s="169">
        <v>0</v>
      </c>
      <c r="R370" s="169">
        <f>Q370*H370</f>
        <v>0</v>
      </c>
      <c r="S370" s="169">
        <v>0</v>
      </c>
      <c r="T370" s="170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71" t="s">
        <v>132</v>
      </c>
      <c r="AT370" s="171" t="s">
        <v>127</v>
      </c>
      <c r="AU370" s="171" t="s">
        <v>84</v>
      </c>
      <c r="AY370" s="16" t="s">
        <v>126</v>
      </c>
      <c r="BE370" s="172">
        <f>IF(N370="základní",J370,0)</f>
        <v>0</v>
      </c>
      <c r="BF370" s="172">
        <f>IF(N370="snížená",J370,0)</f>
        <v>0</v>
      </c>
      <c r="BG370" s="172">
        <f>IF(N370="zákl. přenesená",J370,0)</f>
        <v>0</v>
      </c>
      <c r="BH370" s="172">
        <f>IF(N370="sníž. přenesená",J370,0)</f>
        <v>0</v>
      </c>
      <c r="BI370" s="172">
        <f>IF(N370="nulová",J370,0)</f>
        <v>0</v>
      </c>
      <c r="BJ370" s="16" t="s">
        <v>84</v>
      </c>
      <c r="BK370" s="172">
        <f>ROUND(I370*H370,2)</f>
        <v>0</v>
      </c>
      <c r="BL370" s="16" t="s">
        <v>132</v>
      </c>
      <c r="BM370" s="171" t="s">
        <v>570</v>
      </c>
    </row>
    <row r="371" spans="1:65" s="2" customFormat="1" ht="34.299999999999997">
      <c r="A371" s="33"/>
      <c r="B371" s="34"/>
      <c r="C371" s="35"/>
      <c r="D371" s="173" t="s">
        <v>133</v>
      </c>
      <c r="E371" s="35"/>
      <c r="F371" s="174" t="s">
        <v>438</v>
      </c>
      <c r="G371" s="35"/>
      <c r="H371" s="35"/>
      <c r="I371" s="175"/>
      <c r="J371" s="35"/>
      <c r="K371" s="35"/>
      <c r="L371" s="38"/>
      <c r="M371" s="176"/>
      <c r="N371" s="177"/>
      <c r="O371" s="63"/>
      <c r="P371" s="63"/>
      <c r="Q371" s="63"/>
      <c r="R371" s="63"/>
      <c r="S371" s="63"/>
      <c r="T371" s="64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133</v>
      </c>
      <c r="AU371" s="16" t="s">
        <v>84</v>
      </c>
    </row>
    <row r="372" spans="1:65" s="12" customFormat="1">
      <c r="B372" s="178"/>
      <c r="C372" s="179"/>
      <c r="D372" s="173" t="s">
        <v>293</v>
      </c>
      <c r="E372" s="179"/>
      <c r="F372" s="180" t="s">
        <v>439</v>
      </c>
      <c r="G372" s="179"/>
      <c r="H372" s="181">
        <v>0</v>
      </c>
      <c r="I372" s="182"/>
      <c r="J372" s="179"/>
      <c r="K372" s="179"/>
      <c r="L372" s="183"/>
      <c r="M372" s="184"/>
      <c r="N372" s="185"/>
      <c r="O372" s="185"/>
      <c r="P372" s="185"/>
      <c r="Q372" s="185"/>
      <c r="R372" s="185"/>
      <c r="S372" s="185"/>
      <c r="T372" s="186"/>
      <c r="AT372" s="187" t="s">
        <v>293</v>
      </c>
      <c r="AU372" s="187" t="s">
        <v>84</v>
      </c>
      <c r="AV372" s="12" t="s">
        <v>86</v>
      </c>
      <c r="AW372" s="12" t="s">
        <v>4</v>
      </c>
      <c r="AX372" s="12" t="s">
        <v>84</v>
      </c>
      <c r="AY372" s="187" t="s">
        <v>126</v>
      </c>
    </row>
    <row r="373" spans="1:65" s="2" customFormat="1" ht="16.5" customHeight="1">
      <c r="A373" s="33"/>
      <c r="B373" s="34"/>
      <c r="C373" s="160" t="s">
        <v>379</v>
      </c>
      <c r="D373" s="160" t="s">
        <v>127</v>
      </c>
      <c r="E373" s="161" t="s">
        <v>571</v>
      </c>
      <c r="F373" s="162" t="s">
        <v>460</v>
      </c>
      <c r="G373" s="163" t="s">
        <v>130</v>
      </c>
      <c r="H373" s="164">
        <v>0</v>
      </c>
      <c r="I373" s="165"/>
      <c r="J373" s="166">
        <f>ROUND(I373*H373,2)</f>
        <v>0</v>
      </c>
      <c r="K373" s="162" t="s">
        <v>131</v>
      </c>
      <c r="L373" s="38"/>
      <c r="M373" s="167" t="s">
        <v>19</v>
      </c>
      <c r="N373" s="168" t="s">
        <v>47</v>
      </c>
      <c r="O373" s="63"/>
      <c r="P373" s="169">
        <f>O373*H373</f>
        <v>0</v>
      </c>
      <c r="Q373" s="169">
        <v>0</v>
      </c>
      <c r="R373" s="169">
        <f>Q373*H373</f>
        <v>0</v>
      </c>
      <c r="S373" s="169">
        <v>0</v>
      </c>
      <c r="T373" s="170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71" t="s">
        <v>132</v>
      </c>
      <c r="AT373" s="171" t="s">
        <v>127</v>
      </c>
      <c r="AU373" s="171" t="s">
        <v>84</v>
      </c>
      <c r="AY373" s="16" t="s">
        <v>126</v>
      </c>
      <c r="BE373" s="172">
        <f>IF(N373="základní",J373,0)</f>
        <v>0</v>
      </c>
      <c r="BF373" s="172">
        <f>IF(N373="snížená",J373,0)</f>
        <v>0</v>
      </c>
      <c r="BG373" s="172">
        <f>IF(N373="zákl. přenesená",J373,0)</f>
        <v>0</v>
      </c>
      <c r="BH373" s="172">
        <f>IF(N373="sníž. přenesená",J373,0)</f>
        <v>0</v>
      </c>
      <c r="BI373" s="172">
        <f>IF(N373="nulová",J373,0)</f>
        <v>0</v>
      </c>
      <c r="BJ373" s="16" t="s">
        <v>84</v>
      </c>
      <c r="BK373" s="172">
        <f>ROUND(I373*H373,2)</f>
        <v>0</v>
      </c>
      <c r="BL373" s="16" t="s">
        <v>132</v>
      </c>
      <c r="BM373" s="171" t="s">
        <v>572</v>
      </c>
    </row>
    <row r="374" spans="1:65" s="2" customFormat="1" ht="42.9">
      <c r="A374" s="33"/>
      <c r="B374" s="34"/>
      <c r="C374" s="35"/>
      <c r="D374" s="173" t="s">
        <v>133</v>
      </c>
      <c r="E374" s="35"/>
      <c r="F374" s="174" t="s">
        <v>462</v>
      </c>
      <c r="G374" s="35"/>
      <c r="H374" s="35"/>
      <c r="I374" s="175"/>
      <c r="J374" s="35"/>
      <c r="K374" s="35"/>
      <c r="L374" s="38"/>
      <c r="M374" s="176"/>
      <c r="N374" s="177"/>
      <c r="O374" s="63"/>
      <c r="P374" s="63"/>
      <c r="Q374" s="63"/>
      <c r="R374" s="63"/>
      <c r="S374" s="63"/>
      <c r="T374" s="64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133</v>
      </c>
      <c r="AU374" s="16" t="s">
        <v>84</v>
      </c>
    </row>
    <row r="375" spans="1:65" s="12" customFormat="1">
      <c r="B375" s="178"/>
      <c r="C375" s="179"/>
      <c r="D375" s="173" t="s">
        <v>293</v>
      </c>
      <c r="E375" s="179"/>
      <c r="F375" s="180" t="s">
        <v>439</v>
      </c>
      <c r="G375" s="179"/>
      <c r="H375" s="181">
        <v>0</v>
      </c>
      <c r="I375" s="182"/>
      <c r="J375" s="179"/>
      <c r="K375" s="179"/>
      <c r="L375" s="183"/>
      <c r="M375" s="184"/>
      <c r="N375" s="185"/>
      <c r="O375" s="185"/>
      <c r="P375" s="185"/>
      <c r="Q375" s="185"/>
      <c r="R375" s="185"/>
      <c r="S375" s="185"/>
      <c r="T375" s="186"/>
      <c r="AT375" s="187" t="s">
        <v>293</v>
      </c>
      <c r="AU375" s="187" t="s">
        <v>84</v>
      </c>
      <c r="AV375" s="12" t="s">
        <v>86</v>
      </c>
      <c r="AW375" s="12" t="s">
        <v>4</v>
      </c>
      <c r="AX375" s="12" t="s">
        <v>84</v>
      </c>
      <c r="AY375" s="187" t="s">
        <v>126</v>
      </c>
    </row>
    <row r="376" spans="1:65" s="2" customFormat="1" ht="16.5" customHeight="1">
      <c r="A376" s="33"/>
      <c r="B376" s="34"/>
      <c r="C376" s="160" t="s">
        <v>573</v>
      </c>
      <c r="D376" s="160" t="s">
        <v>127</v>
      </c>
      <c r="E376" s="161" t="s">
        <v>574</v>
      </c>
      <c r="F376" s="162" t="s">
        <v>317</v>
      </c>
      <c r="G376" s="163" t="s">
        <v>303</v>
      </c>
      <c r="H376" s="164">
        <v>1</v>
      </c>
      <c r="I376" s="165"/>
      <c r="J376" s="166">
        <f>ROUND(I376*H376,2)</f>
        <v>0</v>
      </c>
      <c r="K376" s="162" t="s">
        <v>131</v>
      </c>
      <c r="L376" s="38"/>
      <c r="M376" s="167" t="s">
        <v>19</v>
      </c>
      <c r="N376" s="168" t="s">
        <v>47</v>
      </c>
      <c r="O376" s="63"/>
      <c r="P376" s="169">
        <f>O376*H376</f>
        <v>0</v>
      </c>
      <c r="Q376" s="169">
        <v>0</v>
      </c>
      <c r="R376" s="169">
        <f>Q376*H376</f>
        <v>0</v>
      </c>
      <c r="S376" s="169">
        <v>0</v>
      </c>
      <c r="T376" s="170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71" t="s">
        <v>132</v>
      </c>
      <c r="AT376" s="171" t="s">
        <v>127</v>
      </c>
      <c r="AU376" s="171" t="s">
        <v>84</v>
      </c>
      <c r="AY376" s="16" t="s">
        <v>126</v>
      </c>
      <c r="BE376" s="172">
        <f>IF(N376="základní",J376,0)</f>
        <v>0</v>
      </c>
      <c r="BF376" s="172">
        <f>IF(N376="snížená",J376,0)</f>
        <v>0</v>
      </c>
      <c r="BG376" s="172">
        <f>IF(N376="zákl. přenesená",J376,0)</f>
        <v>0</v>
      </c>
      <c r="BH376" s="172">
        <f>IF(N376="sníž. přenesená",J376,0)</f>
        <v>0</v>
      </c>
      <c r="BI376" s="172">
        <f>IF(N376="nulová",J376,0)</f>
        <v>0</v>
      </c>
      <c r="BJ376" s="16" t="s">
        <v>84</v>
      </c>
      <c r="BK376" s="172">
        <f>ROUND(I376*H376,2)</f>
        <v>0</v>
      </c>
      <c r="BL376" s="16" t="s">
        <v>132</v>
      </c>
      <c r="BM376" s="171" t="s">
        <v>575</v>
      </c>
    </row>
    <row r="377" spans="1:65" s="2" customFormat="1" ht="17.149999999999999">
      <c r="A377" s="33"/>
      <c r="B377" s="34"/>
      <c r="C377" s="35"/>
      <c r="D377" s="173" t="s">
        <v>133</v>
      </c>
      <c r="E377" s="35"/>
      <c r="F377" s="174" t="s">
        <v>320</v>
      </c>
      <c r="G377" s="35"/>
      <c r="H377" s="35"/>
      <c r="I377" s="175"/>
      <c r="J377" s="35"/>
      <c r="K377" s="35"/>
      <c r="L377" s="38"/>
      <c r="M377" s="176"/>
      <c r="N377" s="177"/>
      <c r="O377" s="63"/>
      <c r="P377" s="63"/>
      <c r="Q377" s="63"/>
      <c r="R377" s="63"/>
      <c r="S377" s="63"/>
      <c r="T377" s="64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6" t="s">
        <v>133</v>
      </c>
      <c r="AU377" s="16" t="s">
        <v>84</v>
      </c>
    </row>
    <row r="378" spans="1:65" s="2" customFormat="1" ht="16.5" customHeight="1">
      <c r="A378" s="33"/>
      <c r="B378" s="34"/>
      <c r="C378" s="160" t="s">
        <v>382</v>
      </c>
      <c r="D378" s="160" t="s">
        <v>127</v>
      </c>
      <c r="E378" s="161" t="s">
        <v>576</v>
      </c>
      <c r="F378" s="162" t="s">
        <v>323</v>
      </c>
      <c r="G378" s="163" t="s">
        <v>303</v>
      </c>
      <c r="H378" s="164">
        <v>1</v>
      </c>
      <c r="I378" s="165"/>
      <c r="J378" s="166">
        <f>ROUND(I378*H378,2)</f>
        <v>0</v>
      </c>
      <c r="K378" s="162" t="s">
        <v>131</v>
      </c>
      <c r="L378" s="38"/>
      <c r="M378" s="167" t="s">
        <v>19</v>
      </c>
      <c r="N378" s="168" t="s">
        <v>47</v>
      </c>
      <c r="O378" s="63"/>
      <c r="P378" s="169">
        <f>O378*H378</f>
        <v>0</v>
      </c>
      <c r="Q378" s="169">
        <v>0</v>
      </c>
      <c r="R378" s="169">
        <f>Q378*H378</f>
        <v>0</v>
      </c>
      <c r="S378" s="169">
        <v>0</v>
      </c>
      <c r="T378" s="170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71" t="s">
        <v>132</v>
      </c>
      <c r="AT378" s="171" t="s">
        <v>127</v>
      </c>
      <c r="AU378" s="171" t="s">
        <v>84</v>
      </c>
      <c r="AY378" s="16" t="s">
        <v>126</v>
      </c>
      <c r="BE378" s="172">
        <f>IF(N378="základní",J378,0)</f>
        <v>0</v>
      </c>
      <c r="BF378" s="172">
        <f>IF(N378="snížená",J378,0)</f>
        <v>0</v>
      </c>
      <c r="BG378" s="172">
        <f>IF(N378="zákl. přenesená",J378,0)</f>
        <v>0</v>
      </c>
      <c r="BH378" s="172">
        <f>IF(N378="sníž. přenesená",J378,0)</f>
        <v>0</v>
      </c>
      <c r="BI378" s="172">
        <f>IF(N378="nulová",J378,0)</f>
        <v>0</v>
      </c>
      <c r="BJ378" s="16" t="s">
        <v>84</v>
      </c>
      <c r="BK378" s="172">
        <f>ROUND(I378*H378,2)</f>
        <v>0</v>
      </c>
      <c r="BL378" s="16" t="s">
        <v>132</v>
      </c>
      <c r="BM378" s="171" t="s">
        <v>577</v>
      </c>
    </row>
    <row r="379" spans="1:65" s="2" customFormat="1" ht="17.149999999999999">
      <c r="A379" s="33"/>
      <c r="B379" s="34"/>
      <c r="C379" s="35"/>
      <c r="D379" s="173" t="s">
        <v>133</v>
      </c>
      <c r="E379" s="35"/>
      <c r="F379" s="174" t="s">
        <v>325</v>
      </c>
      <c r="G379" s="35"/>
      <c r="H379" s="35"/>
      <c r="I379" s="175"/>
      <c r="J379" s="35"/>
      <c r="K379" s="35"/>
      <c r="L379" s="38"/>
      <c r="M379" s="176"/>
      <c r="N379" s="177"/>
      <c r="O379" s="63"/>
      <c r="P379" s="63"/>
      <c r="Q379" s="63"/>
      <c r="R379" s="63"/>
      <c r="S379" s="63"/>
      <c r="T379" s="64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133</v>
      </c>
      <c r="AU379" s="16" t="s">
        <v>84</v>
      </c>
    </row>
    <row r="380" spans="1:65" s="11" customFormat="1" ht="25.95" customHeight="1">
      <c r="B380" s="146"/>
      <c r="C380" s="147"/>
      <c r="D380" s="148" t="s">
        <v>75</v>
      </c>
      <c r="E380" s="149" t="s">
        <v>578</v>
      </c>
      <c r="F380" s="149" t="s">
        <v>579</v>
      </c>
      <c r="G380" s="147"/>
      <c r="H380" s="147"/>
      <c r="I380" s="150"/>
      <c r="J380" s="151">
        <f>BK380</f>
        <v>0</v>
      </c>
      <c r="K380" s="147"/>
      <c r="L380" s="152"/>
      <c r="M380" s="153"/>
      <c r="N380" s="154"/>
      <c r="O380" s="154"/>
      <c r="P380" s="155">
        <f>SUM(P381:P406)</f>
        <v>0</v>
      </c>
      <c r="Q380" s="154"/>
      <c r="R380" s="155">
        <f>SUM(R381:R406)</f>
        <v>0</v>
      </c>
      <c r="S380" s="154"/>
      <c r="T380" s="156">
        <f>SUM(T381:T406)</f>
        <v>0</v>
      </c>
      <c r="AR380" s="157" t="s">
        <v>84</v>
      </c>
      <c r="AT380" s="158" t="s">
        <v>75</v>
      </c>
      <c r="AU380" s="158" t="s">
        <v>76</v>
      </c>
      <c r="AY380" s="157" t="s">
        <v>126</v>
      </c>
      <c r="BK380" s="159">
        <f>SUM(BK381:BK406)</f>
        <v>0</v>
      </c>
    </row>
    <row r="381" spans="1:65" s="2" customFormat="1" ht="16.5" customHeight="1">
      <c r="A381" s="33"/>
      <c r="B381" s="34"/>
      <c r="C381" s="280" t="s">
        <v>580</v>
      </c>
      <c r="D381" s="280" t="s">
        <v>127</v>
      </c>
      <c r="E381" s="281" t="s">
        <v>581</v>
      </c>
      <c r="F381" s="282" t="s">
        <v>582</v>
      </c>
      <c r="G381" s="163" t="s">
        <v>130</v>
      </c>
      <c r="H381" s="164">
        <v>2</v>
      </c>
      <c r="I381" s="165"/>
      <c r="J381" s="166">
        <f>ROUND(I381*H381,2)</f>
        <v>0</v>
      </c>
      <c r="K381" s="162" t="s">
        <v>131</v>
      </c>
      <c r="L381" s="38"/>
      <c r="M381" s="167" t="s">
        <v>19</v>
      </c>
      <c r="N381" s="168" t="s">
        <v>47</v>
      </c>
      <c r="O381" s="63"/>
      <c r="P381" s="169">
        <f>O381*H381</f>
        <v>0</v>
      </c>
      <c r="Q381" s="169">
        <v>0</v>
      </c>
      <c r="R381" s="169">
        <f>Q381*H381</f>
        <v>0</v>
      </c>
      <c r="S381" s="169">
        <v>0</v>
      </c>
      <c r="T381" s="170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71" t="s">
        <v>132</v>
      </c>
      <c r="AT381" s="171" t="s">
        <v>127</v>
      </c>
      <c r="AU381" s="171" t="s">
        <v>84</v>
      </c>
      <c r="AY381" s="16" t="s">
        <v>126</v>
      </c>
      <c r="BE381" s="172">
        <f>IF(N381="základní",J381,0)</f>
        <v>0</v>
      </c>
      <c r="BF381" s="172">
        <f>IF(N381="snížená",J381,0)</f>
        <v>0</v>
      </c>
      <c r="BG381" s="172">
        <f>IF(N381="zákl. přenesená",J381,0)</f>
        <v>0</v>
      </c>
      <c r="BH381" s="172">
        <f>IF(N381="sníž. přenesená",J381,0)</f>
        <v>0</v>
      </c>
      <c r="BI381" s="172">
        <f>IF(N381="nulová",J381,0)</f>
        <v>0</v>
      </c>
      <c r="BJ381" s="16" t="s">
        <v>84</v>
      </c>
      <c r="BK381" s="172">
        <f>ROUND(I381*H381,2)</f>
        <v>0</v>
      </c>
      <c r="BL381" s="16" t="s">
        <v>132</v>
      </c>
      <c r="BM381" s="171" t="s">
        <v>583</v>
      </c>
    </row>
    <row r="382" spans="1:65" s="2" customFormat="1" ht="42.9">
      <c r="A382" s="33"/>
      <c r="B382" s="34"/>
      <c r="C382" s="35"/>
      <c r="D382" s="173" t="s">
        <v>133</v>
      </c>
      <c r="E382" s="35"/>
      <c r="F382" s="174" t="s">
        <v>584</v>
      </c>
      <c r="G382" s="35"/>
      <c r="H382" s="35"/>
      <c r="I382" s="175"/>
      <c r="J382" s="35"/>
      <c r="K382" s="35"/>
      <c r="L382" s="38"/>
      <c r="M382" s="176"/>
      <c r="N382" s="177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133</v>
      </c>
      <c r="AU382" s="16" t="s">
        <v>84</v>
      </c>
    </row>
    <row r="383" spans="1:65" s="2" customFormat="1" ht="16.5" customHeight="1">
      <c r="A383" s="33"/>
      <c r="B383" s="34"/>
      <c r="C383" s="160" t="s">
        <v>384</v>
      </c>
      <c r="D383" s="160" t="s">
        <v>127</v>
      </c>
      <c r="E383" s="161" t="s">
        <v>585</v>
      </c>
      <c r="F383" s="162" t="s">
        <v>431</v>
      </c>
      <c r="G383" s="163" t="s">
        <v>130</v>
      </c>
      <c r="H383" s="164">
        <v>2</v>
      </c>
      <c r="I383" s="165"/>
      <c r="J383" s="166">
        <f>ROUND(I383*H383,2)</f>
        <v>0</v>
      </c>
      <c r="K383" s="162" t="s">
        <v>131</v>
      </c>
      <c r="L383" s="38"/>
      <c r="M383" s="167" t="s">
        <v>19</v>
      </c>
      <c r="N383" s="168" t="s">
        <v>47</v>
      </c>
      <c r="O383" s="63"/>
      <c r="P383" s="169">
        <f>O383*H383</f>
        <v>0</v>
      </c>
      <c r="Q383" s="169">
        <v>0</v>
      </c>
      <c r="R383" s="169">
        <f>Q383*H383</f>
        <v>0</v>
      </c>
      <c r="S383" s="169">
        <v>0</v>
      </c>
      <c r="T383" s="170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71" t="s">
        <v>132</v>
      </c>
      <c r="AT383" s="171" t="s">
        <v>127</v>
      </c>
      <c r="AU383" s="171" t="s">
        <v>84</v>
      </c>
      <c r="AY383" s="16" t="s">
        <v>126</v>
      </c>
      <c r="BE383" s="172">
        <f>IF(N383="základní",J383,0)</f>
        <v>0</v>
      </c>
      <c r="BF383" s="172">
        <f>IF(N383="snížená",J383,0)</f>
        <v>0</v>
      </c>
      <c r="BG383" s="172">
        <f>IF(N383="zákl. přenesená",J383,0)</f>
        <v>0</v>
      </c>
      <c r="BH383" s="172">
        <f>IF(N383="sníž. přenesená",J383,0)</f>
        <v>0</v>
      </c>
      <c r="BI383" s="172">
        <f>IF(N383="nulová",J383,0)</f>
        <v>0</v>
      </c>
      <c r="BJ383" s="16" t="s">
        <v>84</v>
      </c>
      <c r="BK383" s="172">
        <f>ROUND(I383*H383,2)</f>
        <v>0</v>
      </c>
      <c r="BL383" s="16" t="s">
        <v>132</v>
      </c>
      <c r="BM383" s="171" t="s">
        <v>586</v>
      </c>
    </row>
    <row r="384" spans="1:65" s="2" customFormat="1" ht="17.149999999999999">
      <c r="A384" s="33"/>
      <c r="B384" s="34"/>
      <c r="C384" s="35"/>
      <c r="D384" s="173" t="s">
        <v>133</v>
      </c>
      <c r="E384" s="35"/>
      <c r="F384" s="174" t="s">
        <v>433</v>
      </c>
      <c r="G384" s="35"/>
      <c r="H384" s="35"/>
      <c r="I384" s="175"/>
      <c r="J384" s="35"/>
      <c r="K384" s="35"/>
      <c r="L384" s="38"/>
      <c r="M384" s="176"/>
      <c r="N384" s="177"/>
      <c r="O384" s="63"/>
      <c r="P384" s="63"/>
      <c r="Q384" s="63"/>
      <c r="R384" s="63"/>
      <c r="S384" s="63"/>
      <c r="T384" s="64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133</v>
      </c>
      <c r="AU384" s="16" t="s">
        <v>84</v>
      </c>
    </row>
    <row r="385" spans="1:65" s="2" customFormat="1" ht="16.5" customHeight="1">
      <c r="A385" s="33"/>
      <c r="B385" s="34"/>
      <c r="C385" s="160" t="s">
        <v>587</v>
      </c>
      <c r="D385" s="160" t="s">
        <v>127</v>
      </c>
      <c r="E385" s="161" t="s">
        <v>588</v>
      </c>
      <c r="F385" s="162" t="s">
        <v>530</v>
      </c>
      <c r="G385" s="163" t="s">
        <v>130</v>
      </c>
      <c r="H385" s="164">
        <v>0</v>
      </c>
      <c r="I385" s="165"/>
      <c r="J385" s="166">
        <f>ROUND(I385*H385,2)</f>
        <v>0</v>
      </c>
      <c r="K385" s="162" t="s">
        <v>131</v>
      </c>
      <c r="L385" s="38"/>
      <c r="M385" s="167" t="s">
        <v>19</v>
      </c>
      <c r="N385" s="168" t="s">
        <v>47</v>
      </c>
      <c r="O385" s="63"/>
      <c r="P385" s="169">
        <f>O385*H385</f>
        <v>0</v>
      </c>
      <c r="Q385" s="169">
        <v>0</v>
      </c>
      <c r="R385" s="169">
        <f>Q385*H385</f>
        <v>0</v>
      </c>
      <c r="S385" s="169">
        <v>0</v>
      </c>
      <c r="T385" s="170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71" t="s">
        <v>132</v>
      </c>
      <c r="AT385" s="171" t="s">
        <v>127</v>
      </c>
      <c r="AU385" s="171" t="s">
        <v>84</v>
      </c>
      <c r="AY385" s="16" t="s">
        <v>126</v>
      </c>
      <c r="BE385" s="172">
        <f>IF(N385="základní",J385,0)</f>
        <v>0</v>
      </c>
      <c r="BF385" s="172">
        <f>IF(N385="snížená",J385,0)</f>
        <v>0</v>
      </c>
      <c r="BG385" s="172">
        <f>IF(N385="zákl. přenesená",J385,0)</f>
        <v>0</v>
      </c>
      <c r="BH385" s="172">
        <f>IF(N385="sníž. přenesená",J385,0)</f>
        <v>0</v>
      </c>
      <c r="BI385" s="172">
        <f>IF(N385="nulová",J385,0)</f>
        <v>0</v>
      </c>
      <c r="BJ385" s="16" t="s">
        <v>84</v>
      </c>
      <c r="BK385" s="172">
        <f>ROUND(I385*H385,2)</f>
        <v>0</v>
      </c>
      <c r="BL385" s="16" t="s">
        <v>132</v>
      </c>
      <c r="BM385" s="171" t="s">
        <v>589</v>
      </c>
    </row>
    <row r="386" spans="1:65" s="2" customFormat="1" ht="34.299999999999997">
      <c r="A386" s="33"/>
      <c r="B386" s="34"/>
      <c r="C386" s="35"/>
      <c r="D386" s="173" t="s">
        <v>133</v>
      </c>
      <c r="E386" s="35"/>
      <c r="F386" s="174" t="s">
        <v>590</v>
      </c>
      <c r="G386" s="35"/>
      <c r="H386" s="35"/>
      <c r="I386" s="175"/>
      <c r="J386" s="35"/>
      <c r="K386" s="35"/>
      <c r="L386" s="38"/>
      <c r="M386" s="176"/>
      <c r="N386" s="177"/>
      <c r="O386" s="63"/>
      <c r="P386" s="63"/>
      <c r="Q386" s="63"/>
      <c r="R386" s="63"/>
      <c r="S386" s="63"/>
      <c r="T386" s="64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133</v>
      </c>
      <c r="AU386" s="16" t="s">
        <v>84</v>
      </c>
    </row>
    <row r="387" spans="1:65" s="12" customFormat="1">
      <c r="B387" s="178"/>
      <c r="C387" s="179"/>
      <c r="D387" s="173" t="s">
        <v>293</v>
      </c>
      <c r="E387" s="179"/>
      <c r="F387" s="180" t="s">
        <v>439</v>
      </c>
      <c r="G387" s="179"/>
      <c r="H387" s="181">
        <v>0</v>
      </c>
      <c r="I387" s="182"/>
      <c r="J387" s="179"/>
      <c r="K387" s="179"/>
      <c r="L387" s="183"/>
      <c r="M387" s="184"/>
      <c r="N387" s="185"/>
      <c r="O387" s="185"/>
      <c r="P387" s="185"/>
      <c r="Q387" s="185"/>
      <c r="R387" s="185"/>
      <c r="S387" s="185"/>
      <c r="T387" s="186"/>
      <c r="AT387" s="187" t="s">
        <v>293</v>
      </c>
      <c r="AU387" s="187" t="s">
        <v>84</v>
      </c>
      <c r="AV387" s="12" t="s">
        <v>86</v>
      </c>
      <c r="AW387" s="12" t="s">
        <v>4</v>
      </c>
      <c r="AX387" s="12" t="s">
        <v>84</v>
      </c>
      <c r="AY387" s="187" t="s">
        <v>126</v>
      </c>
    </row>
    <row r="388" spans="1:65" s="2" customFormat="1" ht="16.5" customHeight="1">
      <c r="A388" s="33"/>
      <c r="B388" s="34"/>
      <c r="C388" s="160" t="s">
        <v>387</v>
      </c>
      <c r="D388" s="160" t="s">
        <v>127</v>
      </c>
      <c r="E388" s="161" t="s">
        <v>591</v>
      </c>
      <c r="F388" s="162" t="s">
        <v>460</v>
      </c>
      <c r="G388" s="163" t="s">
        <v>130</v>
      </c>
      <c r="H388" s="164">
        <v>0</v>
      </c>
      <c r="I388" s="165"/>
      <c r="J388" s="166">
        <f>ROUND(I388*H388,2)</f>
        <v>0</v>
      </c>
      <c r="K388" s="162" t="s">
        <v>131</v>
      </c>
      <c r="L388" s="38"/>
      <c r="M388" s="167" t="s">
        <v>19</v>
      </c>
      <c r="N388" s="168" t="s">
        <v>47</v>
      </c>
      <c r="O388" s="63"/>
      <c r="P388" s="169">
        <f>O388*H388</f>
        <v>0</v>
      </c>
      <c r="Q388" s="169">
        <v>0</v>
      </c>
      <c r="R388" s="169">
        <f>Q388*H388</f>
        <v>0</v>
      </c>
      <c r="S388" s="169">
        <v>0</v>
      </c>
      <c r="T388" s="170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71" t="s">
        <v>132</v>
      </c>
      <c r="AT388" s="171" t="s">
        <v>127</v>
      </c>
      <c r="AU388" s="171" t="s">
        <v>84</v>
      </c>
      <c r="AY388" s="16" t="s">
        <v>126</v>
      </c>
      <c r="BE388" s="172">
        <f>IF(N388="základní",J388,0)</f>
        <v>0</v>
      </c>
      <c r="BF388" s="172">
        <f>IF(N388="snížená",J388,0)</f>
        <v>0</v>
      </c>
      <c r="BG388" s="172">
        <f>IF(N388="zákl. přenesená",J388,0)</f>
        <v>0</v>
      </c>
      <c r="BH388" s="172">
        <f>IF(N388="sníž. přenesená",J388,0)</f>
        <v>0</v>
      </c>
      <c r="BI388" s="172">
        <f>IF(N388="nulová",J388,0)</f>
        <v>0</v>
      </c>
      <c r="BJ388" s="16" t="s">
        <v>84</v>
      </c>
      <c r="BK388" s="172">
        <f>ROUND(I388*H388,2)</f>
        <v>0</v>
      </c>
      <c r="BL388" s="16" t="s">
        <v>132</v>
      </c>
      <c r="BM388" s="171" t="s">
        <v>592</v>
      </c>
    </row>
    <row r="389" spans="1:65" s="2" customFormat="1" ht="42.9">
      <c r="A389" s="33"/>
      <c r="B389" s="34"/>
      <c r="C389" s="35"/>
      <c r="D389" s="173" t="s">
        <v>133</v>
      </c>
      <c r="E389" s="35"/>
      <c r="F389" s="174" t="s">
        <v>462</v>
      </c>
      <c r="G389" s="35"/>
      <c r="H389" s="35"/>
      <c r="I389" s="175"/>
      <c r="J389" s="35"/>
      <c r="K389" s="35"/>
      <c r="L389" s="38"/>
      <c r="M389" s="176"/>
      <c r="N389" s="177"/>
      <c r="O389" s="63"/>
      <c r="P389" s="63"/>
      <c r="Q389" s="63"/>
      <c r="R389" s="63"/>
      <c r="S389" s="63"/>
      <c r="T389" s="64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6" t="s">
        <v>133</v>
      </c>
      <c r="AU389" s="16" t="s">
        <v>84</v>
      </c>
    </row>
    <row r="390" spans="1:65" s="12" customFormat="1">
      <c r="B390" s="178"/>
      <c r="C390" s="179"/>
      <c r="D390" s="173" t="s">
        <v>293</v>
      </c>
      <c r="E390" s="179"/>
      <c r="F390" s="180" t="s">
        <v>593</v>
      </c>
      <c r="G390" s="179"/>
      <c r="H390" s="181">
        <v>0</v>
      </c>
      <c r="I390" s="182"/>
      <c r="J390" s="179"/>
      <c r="K390" s="179"/>
      <c r="L390" s="183"/>
      <c r="M390" s="184"/>
      <c r="N390" s="185"/>
      <c r="O390" s="185"/>
      <c r="P390" s="185"/>
      <c r="Q390" s="185"/>
      <c r="R390" s="185"/>
      <c r="S390" s="185"/>
      <c r="T390" s="186"/>
      <c r="AT390" s="187" t="s">
        <v>293</v>
      </c>
      <c r="AU390" s="187" t="s">
        <v>84</v>
      </c>
      <c r="AV390" s="12" t="s">
        <v>86</v>
      </c>
      <c r="AW390" s="12" t="s">
        <v>4</v>
      </c>
      <c r="AX390" s="12" t="s">
        <v>84</v>
      </c>
      <c r="AY390" s="187" t="s">
        <v>126</v>
      </c>
    </row>
    <row r="391" spans="1:65" s="2" customFormat="1" ht="16.5" customHeight="1">
      <c r="A391" s="33"/>
      <c r="B391" s="34"/>
      <c r="C391" s="160" t="s">
        <v>594</v>
      </c>
      <c r="D391" s="160" t="s">
        <v>127</v>
      </c>
      <c r="E391" s="161" t="s">
        <v>595</v>
      </c>
      <c r="F391" s="162" t="s">
        <v>284</v>
      </c>
      <c r="G391" s="163" t="s">
        <v>130</v>
      </c>
      <c r="H391" s="164">
        <v>0</v>
      </c>
      <c r="I391" s="165"/>
      <c r="J391" s="166">
        <f>ROUND(I391*H391,2)</f>
        <v>0</v>
      </c>
      <c r="K391" s="162" t="s">
        <v>131</v>
      </c>
      <c r="L391" s="38"/>
      <c r="M391" s="167" t="s">
        <v>19</v>
      </c>
      <c r="N391" s="168" t="s">
        <v>47</v>
      </c>
      <c r="O391" s="63"/>
      <c r="P391" s="169">
        <f>O391*H391</f>
        <v>0</v>
      </c>
      <c r="Q391" s="169">
        <v>0</v>
      </c>
      <c r="R391" s="169">
        <f>Q391*H391</f>
        <v>0</v>
      </c>
      <c r="S391" s="169">
        <v>0</v>
      </c>
      <c r="T391" s="170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71" t="s">
        <v>132</v>
      </c>
      <c r="AT391" s="171" t="s">
        <v>127</v>
      </c>
      <c r="AU391" s="171" t="s">
        <v>84</v>
      </c>
      <c r="AY391" s="16" t="s">
        <v>126</v>
      </c>
      <c r="BE391" s="172">
        <f>IF(N391="základní",J391,0)</f>
        <v>0</v>
      </c>
      <c r="BF391" s="172">
        <f>IF(N391="snížená",J391,0)</f>
        <v>0</v>
      </c>
      <c r="BG391" s="172">
        <f>IF(N391="zákl. přenesená",J391,0)</f>
        <v>0</v>
      </c>
      <c r="BH391" s="172">
        <f>IF(N391="sníž. přenesená",J391,0)</f>
        <v>0</v>
      </c>
      <c r="BI391" s="172">
        <f>IF(N391="nulová",J391,0)</f>
        <v>0</v>
      </c>
      <c r="BJ391" s="16" t="s">
        <v>84</v>
      </c>
      <c r="BK391" s="172">
        <f>ROUND(I391*H391,2)</f>
        <v>0</v>
      </c>
      <c r="BL391" s="16" t="s">
        <v>132</v>
      </c>
      <c r="BM391" s="171" t="s">
        <v>596</v>
      </c>
    </row>
    <row r="392" spans="1:65" s="2" customFormat="1" ht="42.9">
      <c r="A392" s="33"/>
      <c r="B392" s="34"/>
      <c r="C392" s="35"/>
      <c r="D392" s="173" t="s">
        <v>133</v>
      </c>
      <c r="E392" s="35"/>
      <c r="F392" s="174" t="s">
        <v>597</v>
      </c>
      <c r="G392" s="35"/>
      <c r="H392" s="35"/>
      <c r="I392" s="175"/>
      <c r="J392" s="35"/>
      <c r="K392" s="35"/>
      <c r="L392" s="38"/>
      <c r="M392" s="176"/>
      <c r="N392" s="177"/>
      <c r="O392" s="63"/>
      <c r="P392" s="63"/>
      <c r="Q392" s="63"/>
      <c r="R392" s="63"/>
      <c r="S392" s="63"/>
      <c r="T392" s="64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133</v>
      </c>
      <c r="AU392" s="16" t="s">
        <v>84</v>
      </c>
    </row>
    <row r="393" spans="1:65" s="12" customFormat="1">
      <c r="B393" s="178"/>
      <c r="C393" s="179"/>
      <c r="D393" s="173" t="s">
        <v>293</v>
      </c>
      <c r="E393" s="179"/>
      <c r="F393" s="180" t="s">
        <v>593</v>
      </c>
      <c r="G393" s="179"/>
      <c r="H393" s="181">
        <v>0</v>
      </c>
      <c r="I393" s="182"/>
      <c r="J393" s="179"/>
      <c r="K393" s="179"/>
      <c r="L393" s="183"/>
      <c r="M393" s="184"/>
      <c r="N393" s="185"/>
      <c r="O393" s="185"/>
      <c r="P393" s="185"/>
      <c r="Q393" s="185"/>
      <c r="R393" s="185"/>
      <c r="S393" s="185"/>
      <c r="T393" s="186"/>
      <c r="AT393" s="187" t="s">
        <v>293</v>
      </c>
      <c r="AU393" s="187" t="s">
        <v>84</v>
      </c>
      <c r="AV393" s="12" t="s">
        <v>86</v>
      </c>
      <c r="AW393" s="12" t="s">
        <v>4</v>
      </c>
      <c r="AX393" s="12" t="s">
        <v>84</v>
      </c>
      <c r="AY393" s="187" t="s">
        <v>126</v>
      </c>
    </row>
    <row r="394" spans="1:65" s="2" customFormat="1" ht="16.5" customHeight="1">
      <c r="A394" s="33"/>
      <c r="B394" s="34"/>
      <c r="C394" s="160" t="s">
        <v>389</v>
      </c>
      <c r="D394" s="160" t="s">
        <v>127</v>
      </c>
      <c r="E394" s="161" t="s">
        <v>598</v>
      </c>
      <c r="F394" s="162" t="s">
        <v>599</v>
      </c>
      <c r="G394" s="163" t="s">
        <v>130</v>
      </c>
      <c r="H394" s="164">
        <v>0</v>
      </c>
      <c r="I394" s="165"/>
      <c r="J394" s="166">
        <f>ROUND(I394*H394,2)</f>
        <v>0</v>
      </c>
      <c r="K394" s="162" t="s">
        <v>131</v>
      </c>
      <c r="L394" s="38"/>
      <c r="M394" s="167" t="s">
        <v>19</v>
      </c>
      <c r="N394" s="168" t="s">
        <v>47</v>
      </c>
      <c r="O394" s="63"/>
      <c r="P394" s="169">
        <f>O394*H394</f>
        <v>0</v>
      </c>
      <c r="Q394" s="169">
        <v>0</v>
      </c>
      <c r="R394" s="169">
        <f>Q394*H394</f>
        <v>0</v>
      </c>
      <c r="S394" s="169">
        <v>0</v>
      </c>
      <c r="T394" s="170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71" t="s">
        <v>132</v>
      </c>
      <c r="AT394" s="171" t="s">
        <v>127</v>
      </c>
      <c r="AU394" s="171" t="s">
        <v>84</v>
      </c>
      <c r="AY394" s="16" t="s">
        <v>126</v>
      </c>
      <c r="BE394" s="172">
        <f>IF(N394="základní",J394,0)</f>
        <v>0</v>
      </c>
      <c r="BF394" s="172">
        <f>IF(N394="snížená",J394,0)</f>
        <v>0</v>
      </c>
      <c r="BG394" s="172">
        <f>IF(N394="zákl. přenesená",J394,0)</f>
        <v>0</v>
      </c>
      <c r="BH394" s="172">
        <f>IF(N394="sníž. přenesená",J394,0)</f>
        <v>0</v>
      </c>
      <c r="BI394" s="172">
        <f>IF(N394="nulová",J394,0)</f>
        <v>0</v>
      </c>
      <c r="BJ394" s="16" t="s">
        <v>84</v>
      </c>
      <c r="BK394" s="172">
        <f>ROUND(I394*H394,2)</f>
        <v>0</v>
      </c>
      <c r="BL394" s="16" t="s">
        <v>132</v>
      </c>
      <c r="BM394" s="171" t="s">
        <v>600</v>
      </c>
    </row>
    <row r="395" spans="1:65" s="2" customFormat="1" ht="51.45">
      <c r="A395" s="33"/>
      <c r="B395" s="34"/>
      <c r="C395" s="35"/>
      <c r="D395" s="173" t="s">
        <v>133</v>
      </c>
      <c r="E395" s="35"/>
      <c r="F395" s="174" t="s">
        <v>601</v>
      </c>
      <c r="G395" s="35"/>
      <c r="H395" s="35"/>
      <c r="I395" s="175"/>
      <c r="J395" s="35"/>
      <c r="K395" s="35"/>
      <c r="L395" s="38"/>
      <c r="M395" s="176"/>
      <c r="N395" s="177"/>
      <c r="O395" s="63"/>
      <c r="P395" s="63"/>
      <c r="Q395" s="63"/>
      <c r="R395" s="63"/>
      <c r="S395" s="63"/>
      <c r="T395" s="64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133</v>
      </c>
      <c r="AU395" s="16" t="s">
        <v>84</v>
      </c>
    </row>
    <row r="396" spans="1:65" s="12" customFormat="1">
      <c r="B396" s="178"/>
      <c r="C396" s="179"/>
      <c r="D396" s="173" t="s">
        <v>293</v>
      </c>
      <c r="E396" s="179"/>
      <c r="F396" s="180" t="s">
        <v>602</v>
      </c>
      <c r="G396" s="179"/>
      <c r="H396" s="181">
        <v>0</v>
      </c>
      <c r="I396" s="182"/>
      <c r="J396" s="179"/>
      <c r="K396" s="179"/>
      <c r="L396" s="183"/>
      <c r="M396" s="184"/>
      <c r="N396" s="185"/>
      <c r="O396" s="185"/>
      <c r="P396" s="185"/>
      <c r="Q396" s="185"/>
      <c r="R396" s="185"/>
      <c r="S396" s="185"/>
      <c r="T396" s="186"/>
      <c r="AT396" s="187" t="s">
        <v>293</v>
      </c>
      <c r="AU396" s="187" t="s">
        <v>84</v>
      </c>
      <c r="AV396" s="12" t="s">
        <v>86</v>
      </c>
      <c r="AW396" s="12" t="s">
        <v>4</v>
      </c>
      <c r="AX396" s="12" t="s">
        <v>84</v>
      </c>
      <c r="AY396" s="187" t="s">
        <v>126</v>
      </c>
    </row>
    <row r="397" spans="1:65" s="2" customFormat="1" ht="16.5" customHeight="1">
      <c r="A397" s="33"/>
      <c r="B397" s="34"/>
      <c r="C397" s="160" t="s">
        <v>603</v>
      </c>
      <c r="D397" s="160" t="s">
        <v>127</v>
      </c>
      <c r="E397" s="161" t="s">
        <v>604</v>
      </c>
      <c r="F397" s="162" t="s">
        <v>605</v>
      </c>
      <c r="G397" s="163" t="s">
        <v>130</v>
      </c>
      <c r="H397" s="164">
        <v>0</v>
      </c>
      <c r="I397" s="165"/>
      <c r="J397" s="166">
        <f>ROUND(I397*H397,2)</f>
        <v>0</v>
      </c>
      <c r="K397" s="162" t="s">
        <v>131</v>
      </c>
      <c r="L397" s="38"/>
      <c r="M397" s="167" t="s">
        <v>19</v>
      </c>
      <c r="N397" s="168" t="s">
        <v>47</v>
      </c>
      <c r="O397" s="63"/>
      <c r="P397" s="169">
        <f>O397*H397</f>
        <v>0</v>
      </c>
      <c r="Q397" s="169">
        <v>0</v>
      </c>
      <c r="R397" s="169">
        <f>Q397*H397</f>
        <v>0</v>
      </c>
      <c r="S397" s="169">
        <v>0</v>
      </c>
      <c r="T397" s="170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71" t="s">
        <v>132</v>
      </c>
      <c r="AT397" s="171" t="s">
        <v>127</v>
      </c>
      <c r="AU397" s="171" t="s">
        <v>84</v>
      </c>
      <c r="AY397" s="16" t="s">
        <v>126</v>
      </c>
      <c r="BE397" s="172">
        <f>IF(N397="základní",J397,0)</f>
        <v>0</v>
      </c>
      <c r="BF397" s="172">
        <f>IF(N397="snížená",J397,0)</f>
        <v>0</v>
      </c>
      <c r="BG397" s="172">
        <f>IF(N397="zákl. přenesená",J397,0)</f>
        <v>0</v>
      </c>
      <c r="BH397" s="172">
        <f>IF(N397="sníž. přenesená",J397,0)</f>
        <v>0</v>
      </c>
      <c r="BI397" s="172">
        <f>IF(N397="nulová",J397,0)</f>
        <v>0</v>
      </c>
      <c r="BJ397" s="16" t="s">
        <v>84</v>
      </c>
      <c r="BK397" s="172">
        <f>ROUND(I397*H397,2)</f>
        <v>0</v>
      </c>
      <c r="BL397" s="16" t="s">
        <v>132</v>
      </c>
      <c r="BM397" s="171" t="s">
        <v>606</v>
      </c>
    </row>
    <row r="398" spans="1:65" s="2" customFormat="1" ht="42.9">
      <c r="A398" s="33"/>
      <c r="B398" s="34"/>
      <c r="C398" s="35"/>
      <c r="D398" s="173" t="s">
        <v>133</v>
      </c>
      <c r="E398" s="35"/>
      <c r="F398" s="174" t="s">
        <v>607</v>
      </c>
      <c r="G398" s="35"/>
      <c r="H398" s="35"/>
      <c r="I398" s="175"/>
      <c r="J398" s="35"/>
      <c r="K398" s="35"/>
      <c r="L398" s="38"/>
      <c r="M398" s="176"/>
      <c r="N398" s="177"/>
      <c r="O398" s="63"/>
      <c r="P398" s="63"/>
      <c r="Q398" s="63"/>
      <c r="R398" s="63"/>
      <c r="S398" s="63"/>
      <c r="T398" s="64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133</v>
      </c>
      <c r="AU398" s="16" t="s">
        <v>84</v>
      </c>
    </row>
    <row r="399" spans="1:65" s="12" customFormat="1">
      <c r="B399" s="178"/>
      <c r="C399" s="179"/>
      <c r="D399" s="173" t="s">
        <v>293</v>
      </c>
      <c r="E399" s="179"/>
      <c r="F399" s="180" t="s">
        <v>602</v>
      </c>
      <c r="G399" s="179"/>
      <c r="H399" s="181">
        <v>0</v>
      </c>
      <c r="I399" s="182"/>
      <c r="J399" s="179"/>
      <c r="K399" s="179"/>
      <c r="L399" s="183"/>
      <c r="M399" s="184"/>
      <c r="N399" s="185"/>
      <c r="O399" s="185"/>
      <c r="P399" s="185"/>
      <c r="Q399" s="185"/>
      <c r="R399" s="185"/>
      <c r="S399" s="185"/>
      <c r="T399" s="186"/>
      <c r="AT399" s="187" t="s">
        <v>293</v>
      </c>
      <c r="AU399" s="187" t="s">
        <v>84</v>
      </c>
      <c r="AV399" s="12" t="s">
        <v>86</v>
      </c>
      <c r="AW399" s="12" t="s">
        <v>4</v>
      </c>
      <c r="AX399" s="12" t="s">
        <v>84</v>
      </c>
      <c r="AY399" s="187" t="s">
        <v>126</v>
      </c>
    </row>
    <row r="400" spans="1:65" s="2" customFormat="1" ht="16.5" customHeight="1">
      <c r="A400" s="33"/>
      <c r="B400" s="34"/>
      <c r="C400" s="160" t="s">
        <v>392</v>
      </c>
      <c r="D400" s="160" t="s">
        <v>127</v>
      </c>
      <c r="E400" s="161" t="s">
        <v>608</v>
      </c>
      <c r="F400" s="162" t="s">
        <v>609</v>
      </c>
      <c r="G400" s="163" t="s">
        <v>130</v>
      </c>
      <c r="H400" s="164">
        <v>0</v>
      </c>
      <c r="I400" s="165"/>
      <c r="J400" s="166">
        <f>ROUND(I400*H400,2)</f>
        <v>0</v>
      </c>
      <c r="K400" s="162" t="s">
        <v>131</v>
      </c>
      <c r="L400" s="38"/>
      <c r="M400" s="167" t="s">
        <v>19</v>
      </c>
      <c r="N400" s="168" t="s">
        <v>47</v>
      </c>
      <c r="O400" s="63"/>
      <c r="P400" s="169">
        <f>O400*H400</f>
        <v>0</v>
      </c>
      <c r="Q400" s="169">
        <v>0</v>
      </c>
      <c r="R400" s="169">
        <f>Q400*H400</f>
        <v>0</v>
      </c>
      <c r="S400" s="169">
        <v>0</v>
      </c>
      <c r="T400" s="170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71" t="s">
        <v>132</v>
      </c>
      <c r="AT400" s="171" t="s">
        <v>127</v>
      </c>
      <c r="AU400" s="171" t="s">
        <v>84</v>
      </c>
      <c r="AY400" s="16" t="s">
        <v>126</v>
      </c>
      <c r="BE400" s="172">
        <f>IF(N400="základní",J400,0)</f>
        <v>0</v>
      </c>
      <c r="BF400" s="172">
        <f>IF(N400="snížená",J400,0)</f>
        <v>0</v>
      </c>
      <c r="BG400" s="172">
        <f>IF(N400="zákl. přenesená",J400,0)</f>
        <v>0</v>
      </c>
      <c r="BH400" s="172">
        <f>IF(N400="sníž. přenesená",J400,0)</f>
        <v>0</v>
      </c>
      <c r="BI400" s="172">
        <f>IF(N400="nulová",J400,0)</f>
        <v>0</v>
      </c>
      <c r="BJ400" s="16" t="s">
        <v>84</v>
      </c>
      <c r="BK400" s="172">
        <f>ROUND(I400*H400,2)</f>
        <v>0</v>
      </c>
      <c r="BL400" s="16" t="s">
        <v>132</v>
      </c>
      <c r="BM400" s="171" t="s">
        <v>610</v>
      </c>
    </row>
    <row r="401" spans="1:65" s="2" customFormat="1" ht="34.299999999999997">
      <c r="A401" s="33"/>
      <c r="B401" s="34"/>
      <c r="C401" s="35"/>
      <c r="D401" s="173" t="s">
        <v>133</v>
      </c>
      <c r="E401" s="35"/>
      <c r="F401" s="174" t="s">
        <v>611</v>
      </c>
      <c r="G401" s="35"/>
      <c r="H401" s="35"/>
      <c r="I401" s="175"/>
      <c r="J401" s="35"/>
      <c r="K401" s="35"/>
      <c r="L401" s="38"/>
      <c r="M401" s="176"/>
      <c r="N401" s="177"/>
      <c r="O401" s="63"/>
      <c r="P401" s="63"/>
      <c r="Q401" s="63"/>
      <c r="R401" s="63"/>
      <c r="S401" s="63"/>
      <c r="T401" s="64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6" t="s">
        <v>133</v>
      </c>
      <c r="AU401" s="16" t="s">
        <v>84</v>
      </c>
    </row>
    <row r="402" spans="1:65" s="12" customFormat="1">
      <c r="B402" s="178"/>
      <c r="C402" s="179"/>
      <c r="D402" s="173" t="s">
        <v>293</v>
      </c>
      <c r="E402" s="179"/>
      <c r="F402" s="180" t="s">
        <v>602</v>
      </c>
      <c r="G402" s="179"/>
      <c r="H402" s="181">
        <v>0</v>
      </c>
      <c r="I402" s="182"/>
      <c r="J402" s="179"/>
      <c r="K402" s="179"/>
      <c r="L402" s="183"/>
      <c r="M402" s="184"/>
      <c r="N402" s="185"/>
      <c r="O402" s="185"/>
      <c r="P402" s="185"/>
      <c r="Q402" s="185"/>
      <c r="R402" s="185"/>
      <c r="S402" s="185"/>
      <c r="T402" s="186"/>
      <c r="AT402" s="187" t="s">
        <v>293</v>
      </c>
      <c r="AU402" s="187" t="s">
        <v>84</v>
      </c>
      <c r="AV402" s="12" t="s">
        <v>86</v>
      </c>
      <c r="AW402" s="12" t="s">
        <v>4</v>
      </c>
      <c r="AX402" s="12" t="s">
        <v>84</v>
      </c>
      <c r="AY402" s="187" t="s">
        <v>126</v>
      </c>
    </row>
    <row r="403" spans="1:65" s="2" customFormat="1" ht="16.5" customHeight="1">
      <c r="A403" s="33"/>
      <c r="B403" s="34"/>
      <c r="C403" s="160" t="s">
        <v>612</v>
      </c>
      <c r="D403" s="160" t="s">
        <v>127</v>
      </c>
      <c r="E403" s="161" t="s">
        <v>613</v>
      </c>
      <c r="F403" s="162" t="s">
        <v>317</v>
      </c>
      <c r="G403" s="163" t="s">
        <v>303</v>
      </c>
      <c r="H403" s="164">
        <v>1</v>
      </c>
      <c r="I403" s="165"/>
      <c r="J403" s="166">
        <f>ROUND(I403*H403,2)</f>
        <v>0</v>
      </c>
      <c r="K403" s="162" t="s">
        <v>131</v>
      </c>
      <c r="L403" s="38"/>
      <c r="M403" s="167" t="s">
        <v>19</v>
      </c>
      <c r="N403" s="168" t="s">
        <v>47</v>
      </c>
      <c r="O403" s="63"/>
      <c r="P403" s="169">
        <f>O403*H403</f>
        <v>0</v>
      </c>
      <c r="Q403" s="169">
        <v>0</v>
      </c>
      <c r="R403" s="169">
        <f>Q403*H403</f>
        <v>0</v>
      </c>
      <c r="S403" s="169">
        <v>0</v>
      </c>
      <c r="T403" s="170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71" t="s">
        <v>132</v>
      </c>
      <c r="AT403" s="171" t="s">
        <v>127</v>
      </c>
      <c r="AU403" s="171" t="s">
        <v>84</v>
      </c>
      <c r="AY403" s="16" t="s">
        <v>126</v>
      </c>
      <c r="BE403" s="172">
        <f>IF(N403="základní",J403,0)</f>
        <v>0</v>
      </c>
      <c r="BF403" s="172">
        <f>IF(N403="snížená",J403,0)</f>
        <v>0</v>
      </c>
      <c r="BG403" s="172">
        <f>IF(N403="zákl. přenesená",J403,0)</f>
        <v>0</v>
      </c>
      <c r="BH403" s="172">
        <f>IF(N403="sníž. přenesená",J403,0)</f>
        <v>0</v>
      </c>
      <c r="BI403" s="172">
        <f>IF(N403="nulová",J403,0)</f>
        <v>0</v>
      </c>
      <c r="BJ403" s="16" t="s">
        <v>84</v>
      </c>
      <c r="BK403" s="172">
        <f>ROUND(I403*H403,2)</f>
        <v>0</v>
      </c>
      <c r="BL403" s="16" t="s">
        <v>132</v>
      </c>
      <c r="BM403" s="171" t="s">
        <v>614</v>
      </c>
    </row>
    <row r="404" spans="1:65" s="2" customFormat="1" ht="17.149999999999999">
      <c r="A404" s="33"/>
      <c r="B404" s="34"/>
      <c r="C404" s="35"/>
      <c r="D404" s="173" t="s">
        <v>133</v>
      </c>
      <c r="E404" s="35"/>
      <c r="F404" s="174" t="s">
        <v>320</v>
      </c>
      <c r="G404" s="35"/>
      <c r="H404" s="35"/>
      <c r="I404" s="175"/>
      <c r="J404" s="35"/>
      <c r="K404" s="35"/>
      <c r="L404" s="38"/>
      <c r="M404" s="176"/>
      <c r="N404" s="177"/>
      <c r="O404" s="63"/>
      <c r="P404" s="63"/>
      <c r="Q404" s="63"/>
      <c r="R404" s="63"/>
      <c r="S404" s="63"/>
      <c r="T404" s="64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133</v>
      </c>
      <c r="AU404" s="16" t="s">
        <v>84</v>
      </c>
    </row>
    <row r="405" spans="1:65" s="2" customFormat="1" ht="16.5" customHeight="1">
      <c r="A405" s="33"/>
      <c r="B405" s="34"/>
      <c r="C405" s="160" t="s">
        <v>394</v>
      </c>
      <c r="D405" s="160" t="s">
        <v>127</v>
      </c>
      <c r="E405" s="161" t="s">
        <v>615</v>
      </c>
      <c r="F405" s="162" t="s">
        <v>323</v>
      </c>
      <c r="G405" s="163" t="s">
        <v>303</v>
      </c>
      <c r="H405" s="164">
        <v>1</v>
      </c>
      <c r="I405" s="165"/>
      <c r="J405" s="166">
        <f>ROUND(I405*H405,2)</f>
        <v>0</v>
      </c>
      <c r="K405" s="162" t="s">
        <v>131</v>
      </c>
      <c r="L405" s="38"/>
      <c r="M405" s="167" t="s">
        <v>19</v>
      </c>
      <c r="N405" s="168" t="s">
        <v>47</v>
      </c>
      <c r="O405" s="63"/>
      <c r="P405" s="169">
        <f>O405*H405</f>
        <v>0</v>
      </c>
      <c r="Q405" s="169">
        <v>0</v>
      </c>
      <c r="R405" s="169">
        <f>Q405*H405</f>
        <v>0</v>
      </c>
      <c r="S405" s="169">
        <v>0</v>
      </c>
      <c r="T405" s="170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71" t="s">
        <v>132</v>
      </c>
      <c r="AT405" s="171" t="s">
        <v>127</v>
      </c>
      <c r="AU405" s="171" t="s">
        <v>84</v>
      </c>
      <c r="AY405" s="16" t="s">
        <v>126</v>
      </c>
      <c r="BE405" s="172">
        <f>IF(N405="základní",J405,0)</f>
        <v>0</v>
      </c>
      <c r="BF405" s="172">
        <f>IF(N405="snížená",J405,0)</f>
        <v>0</v>
      </c>
      <c r="BG405" s="172">
        <f>IF(N405="zákl. přenesená",J405,0)</f>
        <v>0</v>
      </c>
      <c r="BH405" s="172">
        <f>IF(N405="sníž. přenesená",J405,0)</f>
        <v>0</v>
      </c>
      <c r="BI405" s="172">
        <f>IF(N405="nulová",J405,0)</f>
        <v>0</v>
      </c>
      <c r="BJ405" s="16" t="s">
        <v>84</v>
      </c>
      <c r="BK405" s="172">
        <f>ROUND(I405*H405,2)</f>
        <v>0</v>
      </c>
      <c r="BL405" s="16" t="s">
        <v>132</v>
      </c>
      <c r="BM405" s="171" t="s">
        <v>616</v>
      </c>
    </row>
    <row r="406" spans="1:65" s="2" customFormat="1" ht="17.149999999999999">
      <c r="A406" s="33"/>
      <c r="B406" s="34"/>
      <c r="C406" s="35"/>
      <c r="D406" s="173" t="s">
        <v>133</v>
      </c>
      <c r="E406" s="35"/>
      <c r="F406" s="174" t="s">
        <v>325</v>
      </c>
      <c r="G406" s="35"/>
      <c r="H406" s="35"/>
      <c r="I406" s="175"/>
      <c r="J406" s="35"/>
      <c r="K406" s="35"/>
      <c r="L406" s="38"/>
      <c r="M406" s="176"/>
      <c r="N406" s="177"/>
      <c r="O406" s="63"/>
      <c r="P406" s="63"/>
      <c r="Q406" s="63"/>
      <c r="R406" s="63"/>
      <c r="S406" s="63"/>
      <c r="T406" s="64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133</v>
      </c>
      <c r="AU406" s="16" t="s">
        <v>84</v>
      </c>
    </row>
    <row r="407" spans="1:65" s="11" customFormat="1" ht="25.95" customHeight="1">
      <c r="B407" s="146"/>
      <c r="C407" s="147"/>
      <c r="D407" s="148" t="s">
        <v>75</v>
      </c>
      <c r="E407" s="149" t="s">
        <v>617</v>
      </c>
      <c r="F407" s="149" t="s">
        <v>618</v>
      </c>
      <c r="G407" s="147"/>
      <c r="H407" s="147"/>
      <c r="I407" s="150"/>
      <c r="J407" s="151">
        <f>BK407</f>
        <v>0</v>
      </c>
      <c r="K407" s="147"/>
      <c r="L407" s="152"/>
      <c r="M407" s="153"/>
      <c r="N407" s="154"/>
      <c r="O407" s="154"/>
      <c r="P407" s="155">
        <f>SUM(P408:P421)</f>
        <v>0</v>
      </c>
      <c r="Q407" s="154"/>
      <c r="R407" s="155">
        <f>SUM(R408:R421)</f>
        <v>0</v>
      </c>
      <c r="S407" s="154"/>
      <c r="T407" s="156">
        <f>SUM(T408:T421)</f>
        <v>0</v>
      </c>
      <c r="AR407" s="157" t="s">
        <v>84</v>
      </c>
      <c r="AT407" s="158" t="s">
        <v>75</v>
      </c>
      <c r="AU407" s="158" t="s">
        <v>76</v>
      </c>
      <c r="AY407" s="157" t="s">
        <v>126</v>
      </c>
      <c r="BK407" s="159">
        <f>SUM(BK408:BK421)</f>
        <v>0</v>
      </c>
    </row>
    <row r="408" spans="1:65" s="2" customFormat="1" ht="16.5" customHeight="1">
      <c r="A408" s="33"/>
      <c r="B408" s="34"/>
      <c r="C408" s="280" t="s">
        <v>619</v>
      </c>
      <c r="D408" s="280" t="s">
        <v>127</v>
      </c>
      <c r="E408" s="281" t="s">
        <v>620</v>
      </c>
      <c r="F408" s="282" t="s">
        <v>427</v>
      </c>
      <c r="G408" s="163" t="s">
        <v>130</v>
      </c>
      <c r="H408" s="164">
        <v>1</v>
      </c>
      <c r="I408" s="165"/>
      <c r="J408" s="166">
        <f>ROUND(I408*H408,2)</f>
        <v>0</v>
      </c>
      <c r="K408" s="162" t="s">
        <v>131</v>
      </c>
      <c r="L408" s="38"/>
      <c r="M408" s="167" t="s">
        <v>19</v>
      </c>
      <c r="N408" s="168" t="s">
        <v>47</v>
      </c>
      <c r="O408" s="63"/>
      <c r="P408" s="169">
        <f>O408*H408</f>
        <v>0</v>
      </c>
      <c r="Q408" s="169">
        <v>0</v>
      </c>
      <c r="R408" s="169">
        <f>Q408*H408</f>
        <v>0</v>
      </c>
      <c r="S408" s="169">
        <v>0</v>
      </c>
      <c r="T408" s="170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71" t="s">
        <v>132</v>
      </c>
      <c r="AT408" s="171" t="s">
        <v>127</v>
      </c>
      <c r="AU408" s="171" t="s">
        <v>84</v>
      </c>
      <c r="AY408" s="16" t="s">
        <v>126</v>
      </c>
      <c r="BE408" s="172">
        <f>IF(N408="základní",J408,0)</f>
        <v>0</v>
      </c>
      <c r="BF408" s="172">
        <f>IF(N408="snížená",J408,0)</f>
        <v>0</v>
      </c>
      <c r="BG408" s="172">
        <f>IF(N408="zákl. přenesená",J408,0)</f>
        <v>0</v>
      </c>
      <c r="BH408" s="172">
        <f>IF(N408="sníž. přenesená",J408,0)</f>
        <v>0</v>
      </c>
      <c r="BI408" s="172">
        <f>IF(N408="nulová",J408,0)</f>
        <v>0</v>
      </c>
      <c r="BJ408" s="16" t="s">
        <v>84</v>
      </c>
      <c r="BK408" s="172">
        <f>ROUND(I408*H408,2)</f>
        <v>0</v>
      </c>
      <c r="BL408" s="16" t="s">
        <v>132</v>
      </c>
      <c r="BM408" s="171" t="s">
        <v>621</v>
      </c>
    </row>
    <row r="409" spans="1:65" s="2" customFormat="1" ht="34.299999999999997">
      <c r="A409" s="33"/>
      <c r="B409" s="34"/>
      <c r="C409" s="35"/>
      <c r="D409" s="173" t="s">
        <v>133</v>
      </c>
      <c r="E409" s="35"/>
      <c r="F409" s="174" t="s">
        <v>429</v>
      </c>
      <c r="G409" s="35"/>
      <c r="H409" s="35"/>
      <c r="I409" s="175"/>
      <c r="J409" s="35"/>
      <c r="K409" s="35"/>
      <c r="L409" s="38"/>
      <c r="M409" s="176"/>
      <c r="N409" s="177"/>
      <c r="O409" s="63"/>
      <c r="P409" s="63"/>
      <c r="Q409" s="63"/>
      <c r="R409" s="63"/>
      <c r="S409" s="63"/>
      <c r="T409" s="64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6" t="s">
        <v>133</v>
      </c>
      <c r="AU409" s="16" t="s">
        <v>84</v>
      </c>
    </row>
    <row r="410" spans="1:65" s="2" customFormat="1" ht="16.5" customHeight="1">
      <c r="A410" s="33"/>
      <c r="B410" s="34"/>
      <c r="C410" s="160" t="s">
        <v>397</v>
      </c>
      <c r="D410" s="160" t="s">
        <v>127</v>
      </c>
      <c r="E410" s="161" t="s">
        <v>622</v>
      </c>
      <c r="F410" s="162" t="s">
        <v>431</v>
      </c>
      <c r="G410" s="163" t="s">
        <v>130</v>
      </c>
      <c r="H410" s="164">
        <v>1</v>
      </c>
      <c r="I410" s="165"/>
      <c r="J410" s="166">
        <f>ROUND(I410*H410,2)</f>
        <v>0</v>
      </c>
      <c r="K410" s="162" t="s">
        <v>131</v>
      </c>
      <c r="L410" s="38"/>
      <c r="M410" s="167" t="s">
        <v>19</v>
      </c>
      <c r="N410" s="168" t="s">
        <v>47</v>
      </c>
      <c r="O410" s="63"/>
      <c r="P410" s="169">
        <f>O410*H410</f>
        <v>0</v>
      </c>
      <c r="Q410" s="169">
        <v>0</v>
      </c>
      <c r="R410" s="169">
        <f>Q410*H410</f>
        <v>0</v>
      </c>
      <c r="S410" s="169">
        <v>0</v>
      </c>
      <c r="T410" s="170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71" t="s">
        <v>132</v>
      </c>
      <c r="AT410" s="171" t="s">
        <v>127</v>
      </c>
      <c r="AU410" s="171" t="s">
        <v>84</v>
      </c>
      <c r="AY410" s="16" t="s">
        <v>126</v>
      </c>
      <c r="BE410" s="172">
        <f>IF(N410="základní",J410,0)</f>
        <v>0</v>
      </c>
      <c r="BF410" s="172">
        <f>IF(N410="snížená",J410,0)</f>
        <v>0</v>
      </c>
      <c r="BG410" s="172">
        <f>IF(N410="zákl. přenesená",J410,0)</f>
        <v>0</v>
      </c>
      <c r="BH410" s="172">
        <f>IF(N410="sníž. přenesená",J410,0)</f>
        <v>0</v>
      </c>
      <c r="BI410" s="172">
        <f>IF(N410="nulová",J410,0)</f>
        <v>0</v>
      </c>
      <c r="BJ410" s="16" t="s">
        <v>84</v>
      </c>
      <c r="BK410" s="172">
        <f>ROUND(I410*H410,2)</f>
        <v>0</v>
      </c>
      <c r="BL410" s="16" t="s">
        <v>132</v>
      </c>
      <c r="BM410" s="171" t="s">
        <v>623</v>
      </c>
    </row>
    <row r="411" spans="1:65" s="2" customFormat="1" ht="17.149999999999999">
      <c r="A411" s="33"/>
      <c r="B411" s="34"/>
      <c r="C411" s="35"/>
      <c r="D411" s="173" t="s">
        <v>133</v>
      </c>
      <c r="E411" s="35"/>
      <c r="F411" s="174" t="s">
        <v>433</v>
      </c>
      <c r="G411" s="35"/>
      <c r="H411" s="35"/>
      <c r="I411" s="175"/>
      <c r="J411" s="35"/>
      <c r="K411" s="35"/>
      <c r="L411" s="38"/>
      <c r="M411" s="176"/>
      <c r="N411" s="177"/>
      <c r="O411" s="63"/>
      <c r="P411" s="63"/>
      <c r="Q411" s="63"/>
      <c r="R411" s="63"/>
      <c r="S411" s="63"/>
      <c r="T411" s="64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6" t="s">
        <v>133</v>
      </c>
      <c r="AU411" s="16" t="s">
        <v>84</v>
      </c>
    </row>
    <row r="412" spans="1:65" s="2" customFormat="1" ht="16.5" customHeight="1">
      <c r="A412" s="33"/>
      <c r="B412" s="34"/>
      <c r="C412" s="160" t="s">
        <v>624</v>
      </c>
      <c r="D412" s="160" t="s">
        <v>127</v>
      </c>
      <c r="E412" s="161" t="s">
        <v>625</v>
      </c>
      <c r="F412" s="162" t="s">
        <v>436</v>
      </c>
      <c r="G412" s="163" t="s">
        <v>130</v>
      </c>
      <c r="H412" s="164">
        <v>0</v>
      </c>
      <c r="I412" s="165"/>
      <c r="J412" s="166">
        <f>ROUND(I412*H412,2)</f>
        <v>0</v>
      </c>
      <c r="K412" s="162" t="s">
        <v>131</v>
      </c>
      <c r="L412" s="38"/>
      <c r="M412" s="167" t="s">
        <v>19</v>
      </c>
      <c r="N412" s="168" t="s">
        <v>47</v>
      </c>
      <c r="O412" s="63"/>
      <c r="P412" s="169">
        <f>O412*H412</f>
        <v>0</v>
      </c>
      <c r="Q412" s="169">
        <v>0</v>
      </c>
      <c r="R412" s="169">
        <f>Q412*H412</f>
        <v>0</v>
      </c>
      <c r="S412" s="169">
        <v>0</v>
      </c>
      <c r="T412" s="170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71" t="s">
        <v>132</v>
      </c>
      <c r="AT412" s="171" t="s">
        <v>127</v>
      </c>
      <c r="AU412" s="171" t="s">
        <v>84</v>
      </c>
      <c r="AY412" s="16" t="s">
        <v>126</v>
      </c>
      <c r="BE412" s="172">
        <f>IF(N412="základní",J412,0)</f>
        <v>0</v>
      </c>
      <c r="BF412" s="172">
        <f>IF(N412="snížená",J412,0)</f>
        <v>0</v>
      </c>
      <c r="BG412" s="172">
        <f>IF(N412="zákl. přenesená",J412,0)</f>
        <v>0</v>
      </c>
      <c r="BH412" s="172">
        <f>IF(N412="sníž. přenesená",J412,0)</f>
        <v>0</v>
      </c>
      <c r="BI412" s="172">
        <f>IF(N412="nulová",J412,0)</f>
        <v>0</v>
      </c>
      <c r="BJ412" s="16" t="s">
        <v>84</v>
      </c>
      <c r="BK412" s="172">
        <f>ROUND(I412*H412,2)</f>
        <v>0</v>
      </c>
      <c r="BL412" s="16" t="s">
        <v>132</v>
      </c>
      <c r="BM412" s="171" t="s">
        <v>626</v>
      </c>
    </row>
    <row r="413" spans="1:65" s="2" customFormat="1" ht="34.299999999999997">
      <c r="A413" s="33"/>
      <c r="B413" s="34"/>
      <c r="C413" s="35"/>
      <c r="D413" s="173" t="s">
        <v>133</v>
      </c>
      <c r="E413" s="35"/>
      <c r="F413" s="174" t="s">
        <v>438</v>
      </c>
      <c r="G413" s="35"/>
      <c r="H413" s="35"/>
      <c r="I413" s="175"/>
      <c r="J413" s="35"/>
      <c r="K413" s="35"/>
      <c r="L413" s="38"/>
      <c r="M413" s="176"/>
      <c r="N413" s="177"/>
      <c r="O413" s="63"/>
      <c r="P413" s="63"/>
      <c r="Q413" s="63"/>
      <c r="R413" s="63"/>
      <c r="S413" s="63"/>
      <c r="T413" s="64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133</v>
      </c>
      <c r="AU413" s="16" t="s">
        <v>84</v>
      </c>
    </row>
    <row r="414" spans="1:65" s="12" customFormat="1">
      <c r="B414" s="178"/>
      <c r="C414" s="179"/>
      <c r="D414" s="173" t="s">
        <v>293</v>
      </c>
      <c r="E414" s="179"/>
      <c r="F414" s="180" t="s">
        <v>439</v>
      </c>
      <c r="G414" s="179"/>
      <c r="H414" s="181">
        <v>0</v>
      </c>
      <c r="I414" s="182"/>
      <c r="J414" s="179"/>
      <c r="K414" s="179"/>
      <c r="L414" s="183"/>
      <c r="M414" s="184"/>
      <c r="N414" s="185"/>
      <c r="O414" s="185"/>
      <c r="P414" s="185"/>
      <c r="Q414" s="185"/>
      <c r="R414" s="185"/>
      <c r="S414" s="185"/>
      <c r="T414" s="186"/>
      <c r="AT414" s="187" t="s">
        <v>293</v>
      </c>
      <c r="AU414" s="187" t="s">
        <v>84</v>
      </c>
      <c r="AV414" s="12" t="s">
        <v>86</v>
      </c>
      <c r="AW414" s="12" t="s">
        <v>4</v>
      </c>
      <c r="AX414" s="12" t="s">
        <v>84</v>
      </c>
      <c r="AY414" s="187" t="s">
        <v>126</v>
      </c>
    </row>
    <row r="415" spans="1:65" s="2" customFormat="1" ht="16.5" customHeight="1">
      <c r="A415" s="33"/>
      <c r="B415" s="34"/>
      <c r="C415" s="160" t="s">
        <v>399</v>
      </c>
      <c r="D415" s="160" t="s">
        <v>127</v>
      </c>
      <c r="E415" s="161" t="s">
        <v>627</v>
      </c>
      <c r="F415" s="162" t="s">
        <v>460</v>
      </c>
      <c r="G415" s="163" t="s">
        <v>130</v>
      </c>
      <c r="H415" s="164">
        <v>0</v>
      </c>
      <c r="I415" s="165"/>
      <c r="J415" s="166">
        <f>ROUND(I415*H415,2)</f>
        <v>0</v>
      </c>
      <c r="K415" s="162" t="s">
        <v>131</v>
      </c>
      <c r="L415" s="38"/>
      <c r="M415" s="167" t="s">
        <v>19</v>
      </c>
      <c r="N415" s="168" t="s">
        <v>47</v>
      </c>
      <c r="O415" s="63"/>
      <c r="P415" s="169">
        <f>O415*H415</f>
        <v>0</v>
      </c>
      <c r="Q415" s="169">
        <v>0</v>
      </c>
      <c r="R415" s="169">
        <f>Q415*H415</f>
        <v>0</v>
      </c>
      <c r="S415" s="169">
        <v>0</v>
      </c>
      <c r="T415" s="170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71" t="s">
        <v>132</v>
      </c>
      <c r="AT415" s="171" t="s">
        <v>127</v>
      </c>
      <c r="AU415" s="171" t="s">
        <v>84</v>
      </c>
      <c r="AY415" s="16" t="s">
        <v>126</v>
      </c>
      <c r="BE415" s="172">
        <f>IF(N415="základní",J415,0)</f>
        <v>0</v>
      </c>
      <c r="BF415" s="172">
        <f>IF(N415="snížená",J415,0)</f>
        <v>0</v>
      </c>
      <c r="BG415" s="172">
        <f>IF(N415="zákl. přenesená",J415,0)</f>
        <v>0</v>
      </c>
      <c r="BH415" s="172">
        <f>IF(N415="sníž. přenesená",J415,0)</f>
        <v>0</v>
      </c>
      <c r="BI415" s="172">
        <f>IF(N415="nulová",J415,0)</f>
        <v>0</v>
      </c>
      <c r="BJ415" s="16" t="s">
        <v>84</v>
      </c>
      <c r="BK415" s="172">
        <f>ROUND(I415*H415,2)</f>
        <v>0</v>
      </c>
      <c r="BL415" s="16" t="s">
        <v>132</v>
      </c>
      <c r="BM415" s="171" t="s">
        <v>628</v>
      </c>
    </row>
    <row r="416" spans="1:65" s="2" customFormat="1" ht="42.9">
      <c r="A416" s="33"/>
      <c r="B416" s="34"/>
      <c r="C416" s="35"/>
      <c r="D416" s="173" t="s">
        <v>133</v>
      </c>
      <c r="E416" s="35"/>
      <c r="F416" s="174" t="s">
        <v>462</v>
      </c>
      <c r="G416" s="35"/>
      <c r="H416" s="35"/>
      <c r="I416" s="175"/>
      <c r="J416" s="35"/>
      <c r="K416" s="35"/>
      <c r="L416" s="38"/>
      <c r="M416" s="176"/>
      <c r="N416" s="177"/>
      <c r="O416" s="63"/>
      <c r="P416" s="63"/>
      <c r="Q416" s="63"/>
      <c r="R416" s="63"/>
      <c r="S416" s="63"/>
      <c r="T416" s="64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T416" s="16" t="s">
        <v>133</v>
      </c>
      <c r="AU416" s="16" t="s">
        <v>84</v>
      </c>
    </row>
    <row r="417" spans="1:65" s="12" customFormat="1">
      <c r="B417" s="178"/>
      <c r="C417" s="179"/>
      <c r="D417" s="173" t="s">
        <v>293</v>
      </c>
      <c r="E417" s="179"/>
      <c r="F417" s="180" t="s">
        <v>439</v>
      </c>
      <c r="G417" s="179"/>
      <c r="H417" s="181">
        <v>0</v>
      </c>
      <c r="I417" s="182"/>
      <c r="J417" s="179"/>
      <c r="K417" s="179"/>
      <c r="L417" s="183"/>
      <c r="M417" s="184"/>
      <c r="N417" s="185"/>
      <c r="O417" s="185"/>
      <c r="P417" s="185"/>
      <c r="Q417" s="185"/>
      <c r="R417" s="185"/>
      <c r="S417" s="185"/>
      <c r="T417" s="186"/>
      <c r="AT417" s="187" t="s">
        <v>293</v>
      </c>
      <c r="AU417" s="187" t="s">
        <v>84</v>
      </c>
      <c r="AV417" s="12" t="s">
        <v>86</v>
      </c>
      <c r="AW417" s="12" t="s">
        <v>4</v>
      </c>
      <c r="AX417" s="12" t="s">
        <v>84</v>
      </c>
      <c r="AY417" s="187" t="s">
        <v>126</v>
      </c>
    </row>
    <row r="418" spans="1:65" s="2" customFormat="1" ht="16.5" customHeight="1">
      <c r="A418" s="33"/>
      <c r="B418" s="34"/>
      <c r="C418" s="160" t="s">
        <v>629</v>
      </c>
      <c r="D418" s="160" t="s">
        <v>127</v>
      </c>
      <c r="E418" s="161" t="s">
        <v>630</v>
      </c>
      <c r="F418" s="162" t="s">
        <v>317</v>
      </c>
      <c r="G418" s="163" t="s">
        <v>303</v>
      </c>
      <c r="H418" s="164">
        <v>1</v>
      </c>
      <c r="I418" s="165"/>
      <c r="J418" s="166">
        <f>ROUND(I418*H418,2)</f>
        <v>0</v>
      </c>
      <c r="K418" s="162" t="s">
        <v>131</v>
      </c>
      <c r="L418" s="38"/>
      <c r="M418" s="167" t="s">
        <v>19</v>
      </c>
      <c r="N418" s="168" t="s">
        <v>47</v>
      </c>
      <c r="O418" s="63"/>
      <c r="P418" s="169">
        <f>O418*H418</f>
        <v>0</v>
      </c>
      <c r="Q418" s="169">
        <v>0</v>
      </c>
      <c r="R418" s="169">
        <f>Q418*H418</f>
        <v>0</v>
      </c>
      <c r="S418" s="169">
        <v>0</v>
      </c>
      <c r="T418" s="170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71" t="s">
        <v>132</v>
      </c>
      <c r="AT418" s="171" t="s">
        <v>127</v>
      </c>
      <c r="AU418" s="171" t="s">
        <v>84</v>
      </c>
      <c r="AY418" s="16" t="s">
        <v>126</v>
      </c>
      <c r="BE418" s="172">
        <f>IF(N418="základní",J418,0)</f>
        <v>0</v>
      </c>
      <c r="BF418" s="172">
        <f>IF(N418="snížená",J418,0)</f>
        <v>0</v>
      </c>
      <c r="BG418" s="172">
        <f>IF(N418="zákl. přenesená",J418,0)</f>
        <v>0</v>
      </c>
      <c r="BH418" s="172">
        <f>IF(N418="sníž. přenesená",J418,0)</f>
        <v>0</v>
      </c>
      <c r="BI418" s="172">
        <f>IF(N418="nulová",J418,0)</f>
        <v>0</v>
      </c>
      <c r="BJ418" s="16" t="s">
        <v>84</v>
      </c>
      <c r="BK418" s="172">
        <f>ROUND(I418*H418,2)</f>
        <v>0</v>
      </c>
      <c r="BL418" s="16" t="s">
        <v>132</v>
      </c>
      <c r="BM418" s="171" t="s">
        <v>631</v>
      </c>
    </row>
    <row r="419" spans="1:65" s="2" customFormat="1" ht="17.149999999999999">
      <c r="A419" s="33"/>
      <c r="B419" s="34"/>
      <c r="C419" s="35"/>
      <c r="D419" s="173" t="s">
        <v>133</v>
      </c>
      <c r="E419" s="35"/>
      <c r="F419" s="174" t="s">
        <v>320</v>
      </c>
      <c r="G419" s="35"/>
      <c r="H419" s="35"/>
      <c r="I419" s="175"/>
      <c r="J419" s="35"/>
      <c r="K419" s="35"/>
      <c r="L419" s="38"/>
      <c r="M419" s="176"/>
      <c r="N419" s="177"/>
      <c r="O419" s="63"/>
      <c r="P419" s="63"/>
      <c r="Q419" s="63"/>
      <c r="R419" s="63"/>
      <c r="S419" s="63"/>
      <c r="T419" s="64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6" t="s">
        <v>133</v>
      </c>
      <c r="AU419" s="16" t="s">
        <v>84</v>
      </c>
    </row>
    <row r="420" spans="1:65" s="2" customFormat="1" ht="16.5" customHeight="1">
      <c r="A420" s="33"/>
      <c r="B420" s="34"/>
      <c r="C420" s="160" t="s">
        <v>402</v>
      </c>
      <c r="D420" s="160" t="s">
        <v>127</v>
      </c>
      <c r="E420" s="161" t="s">
        <v>632</v>
      </c>
      <c r="F420" s="162" t="s">
        <v>323</v>
      </c>
      <c r="G420" s="163" t="s">
        <v>303</v>
      </c>
      <c r="H420" s="164">
        <v>1</v>
      </c>
      <c r="I420" s="165"/>
      <c r="J420" s="166">
        <f>ROUND(I420*H420,2)</f>
        <v>0</v>
      </c>
      <c r="K420" s="162" t="s">
        <v>131</v>
      </c>
      <c r="L420" s="38"/>
      <c r="M420" s="167" t="s">
        <v>19</v>
      </c>
      <c r="N420" s="168" t="s">
        <v>47</v>
      </c>
      <c r="O420" s="63"/>
      <c r="P420" s="169">
        <f>O420*H420</f>
        <v>0</v>
      </c>
      <c r="Q420" s="169">
        <v>0</v>
      </c>
      <c r="R420" s="169">
        <f>Q420*H420</f>
        <v>0</v>
      </c>
      <c r="S420" s="169">
        <v>0</v>
      </c>
      <c r="T420" s="170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71" t="s">
        <v>132</v>
      </c>
      <c r="AT420" s="171" t="s">
        <v>127</v>
      </c>
      <c r="AU420" s="171" t="s">
        <v>84</v>
      </c>
      <c r="AY420" s="16" t="s">
        <v>126</v>
      </c>
      <c r="BE420" s="172">
        <f>IF(N420="základní",J420,0)</f>
        <v>0</v>
      </c>
      <c r="BF420" s="172">
        <f>IF(N420="snížená",J420,0)</f>
        <v>0</v>
      </c>
      <c r="BG420" s="172">
        <f>IF(N420="zákl. přenesená",J420,0)</f>
        <v>0</v>
      </c>
      <c r="BH420" s="172">
        <f>IF(N420="sníž. přenesená",J420,0)</f>
        <v>0</v>
      </c>
      <c r="BI420" s="172">
        <f>IF(N420="nulová",J420,0)</f>
        <v>0</v>
      </c>
      <c r="BJ420" s="16" t="s">
        <v>84</v>
      </c>
      <c r="BK420" s="172">
        <f>ROUND(I420*H420,2)</f>
        <v>0</v>
      </c>
      <c r="BL420" s="16" t="s">
        <v>132</v>
      </c>
      <c r="BM420" s="171" t="s">
        <v>633</v>
      </c>
    </row>
    <row r="421" spans="1:65" s="2" customFormat="1" ht="17.149999999999999">
      <c r="A421" s="33"/>
      <c r="B421" s="34"/>
      <c r="C421" s="35"/>
      <c r="D421" s="173" t="s">
        <v>133</v>
      </c>
      <c r="E421" s="35"/>
      <c r="F421" s="174" t="s">
        <v>325</v>
      </c>
      <c r="G421" s="35"/>
      <c r="H421" s="35"/>
      <c r="I421" s="175"/>
      <c r="J421" s="35"/>
      <c r="K421" s="35"/>
      <c r="L421" s="38"/>
      <c r="M421" s="176"/>
      <c r="N421" s="177"/>
      <c r="O421" s="63"/>
      <c r="P421" s="63"/>
      <c r="Q421" s="63"/>
      <c r="R421" s="63"/>
      <c r="S421" s="63"/>
      <c r="T421" s="64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133</v>
      </c>
      <c r="AU421" s="16" t="s">
        <v>84</v>
      </c>
    </row>
    <row r="422" spans="1:65" s="11" customFormat="1" ht="25.95" customHeight="1">
      <c r="B422" s="146"/>
      <c r="C422" s="147"/>
      <c r="D422" s="148" t="s">
        <v>75</v>
      </c>
      <c r="E422" s="149" t="s">
        <v>634</v>
      </c>
      <c r="F422" s="149" t="s">
        <v>635</v>
      </c>
      <c r="G422" s="147"/>
      <c r="H422" s="147"/>
      <c r="I422" s="150"/>
      <c r="J422" s="151">
        <f>BK422</f>
        <v>0</v>
      </c>
      <c r="K422" s="147"/>
      <c r="L422" s="152"/>
      <c r="M422" s="153"/>
      <c r="N422" s="154"/>
      <c r="O422" s="154"/>
      <c r="P422" s="155">
        <f>SUM(P423:P436)</f>
        <v>0</v>
      </c>
      <c r="Q422" s="154"/>
      <c r="R422" s="155">
        <f>SUM(R423:R436)</f>
        <v>0</v>
      </c>
      <c r="S422" s="154"/>
      <c r="T422" s="156">
        <f>SUM(T423:T436)</f>
        <v>0</v>
      </c>
      <c r="AR422" s="157" t="s">
        <v>84</v>
      </c>
      <c r="AT422" s="158" t="s">
        <v>75</v>
      </c>
      <c r="AU422" s="158" t="s">
        <v>76</v>
      </c>
      <c r="AY422" s="157" t="s">
        <v>126</v>
      </c>
      <c r="BK422" s="159">
        <f>SUM(BK423:BK436)</f>
        <v>0</v>
      </c>
    </row>
    <row r="423" spans="1:65" s="2" customFormat="1" ht="16.5" customHeight="1">
      <c r="A423" s="33"/>
      <c r="B423" s="34"/>
      <c r="C423" s="280" t="s">
        <v>636</v>
      </c>
      <c r="D423" s="280" t="s">
        <v>127</v>
      </c>
      <c r="E423" s="281" t="s">
        <v>637</v>
      </c>
      <c r="F423" s="282" t="s">
        <v>427</v>
      </c>
      <c r="G423" s="163" t="s">
        <v>130</v>
      </c>
      <c r="H423" s="164">
        <v>1</v>
      </c>
      <c r="I423" s="165"/>
      <c r="J423" s="166">
        <f>ROUND(I423*H423,2)</f>
        <v>0</v>
      </c>
      <c r="K423" s="162" t="s">
        <v>131</v>
      </c>
      <c r="L423" s="38"/>
      <c r="M423" s="167" t="s">
        <v>19</v>
      </c>
      <c r="N423" s="168" t="s">
        <v>47</v>
      </c>
      <c r="O423" s="63"/>
      <c r="P423" s="169">
        <f>O423*H423</f>
        <v>0</v>
      </c>
      <c r="Q423" s="169">
        <v>0</v>
      </c>
      <c r="R423" s="169">
        <f>Q423*H423</f>
        <v>0</v>
      </c>
      <c r="S423" s="169">
        <v>0</v>
      </c>
      <c r="T423" s="170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71" t="s">
        <v>132</v>
      </c>
      <c r="AT423" s="171" t="s">
        <v>127</v>
      </c>
      <c r="AU423" s="171" t="s">
        <v>84</v>
      </c>
      <c r="AY423" s="16" t="s">
        <v>126</v>
      </c>
      <c r="BE423" s="172">
        <f>IF(N423="základní",J423,0)</f>
        <v>0</v>
      </c>
      <c r="BF423" s="172">
        <f>IF(N423="snížená",J423,0)</f>
        <v>0</v>
      </c>
      <c r="BG423" s="172">
        <f>IF(N423="zákl. přenesená",J423,0)</f>
        <v>0</v>
      </c>
      <c r="BH423" s="172">
        <f>IF(N423="sníž. přenesená",J423,0)</f>
        <v>0</v>
      </c>
      <c r="BI423" s="172">
        <f>IF(N423="nulová",J423,0)</f>
        <v>0</v>
      </c>
      <c r="BJ423" s="16" t="s">
        <v>84</v>
      </c>
      <c r="BK423" s="172">
        <f>ROUND(I423*H423,2)</f>
        <v>0</v>
      </c>
      <c r="BL423" s="16" t="s">
        <v>132</v>
      </c>
      <c r="BM423" s="171" t="s">
        <v>638</v>
      </c>
    </row>
    <row r="424" spans="1:65" s="2" customFormat="1" ht="34.299999999999997">
      <c r="A424" s="33"/>
      <c r="B424" s="34"/>
      <c r="C424" s="35"/>
      <c r="D424" s="173" t="s">
        <v>133</v>
      </c>
      <c r="E424" s="35"/>
      <c r="F424" s="174" t="s">
        <v>429</v>
      </c>
      <c r="G424" s="35"/>
      <c r="H424" s="35"/>
      <c r="I424" s="175"/>
      <c r="J424" s="35"/>
      <c r="K424" s="35"/>
      <c r="L424" s="38"/>
      <c r="M424" s="176"/>
      <c r="N424" s="177"/>
      <c r="O424" s="63"/>
      <c r="P424" s="63"/>
      <c r="Q424" s="63"/>
      <c r="R424" s="63"/>
      <c r="S424" s="63"/>
      <c r="T424" s="64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133</v>
      </c>
      <c r="AU424" s="16" t="s">
        <v>84</v>
      </c>
    </row>
    <row r="425" spans="1:65" s="2" customFormat="1" ht="16.5" customHeight="1">
      <c r="A425" s="33"/>
      <c r="B425" s="34"/>
      <c r="C425" s="160" t="s">
        <v>404</v>
      </c>
      <c r="D425" s="160" t="s">
        <v>127</v>
      </c>
      <c r="E425" s="161" t="s">
        <v>639</v>
      </c>
      <c r="F425" s="162" t="s">
        <v>431</v>
      </c>
      <c r="G425" s="163" t="s">
        <v>130</v>
      </c>
      <c r="H425" s="164">
        <v>1</v>
      </c>
      <c r="I425" s="165"/>
      <c r="J425" s="166">
        <f>ROUND(I425*H425,2)</f>
        <v>0</v>
      </c>
      <c r="K425" s="162" t="s">
        <v>131</v>
      </c>
      <c r="L425" s="38"/>
      <c r="M425" s="167" t="s">
        <v>19</v>
      </c>
      <c r="N425" s="168" t="s">
        <v>47</v>
      </c>
      <c r="O425" s="63"/>
      <c r="P425" s="169">
        <f>O425*H425</f>
        <v>0</v>
      </c>
      <c r="Q425" s="169">
        <v>0</v>
      </c>
      <c r="R425" s="169">
        <f>Q425*H425</f>
        <v>0</v>
      </c>
      <c r="S425" s="169">
        <v>0</v>
      </c>
      <c r="T425" s="17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71" t="s">
        <v>132</v>
      </c>
      <c r="AT425" s="171" t="s">
        <v>127</v>
      </c>
      <c r="AU425" s="171" t="s">
        <v>84</v>
      </c>
      <c r="AY425" s="16" t="s">
        <v>126</v>
      </c>
      <c r="BE425" s="172">
        <f>IF(N425="základní",J425,0)</f>
        <v>0</v>
      </c>
      <c r="BF425" s="172">
        <f>IF(N425="snížená",J425,0)</f>
        <v>0</v>
      </c>
      <c r="BG425" s="172">
        <f>IF(N425="zákl. přenesená",J425,0)</f>
        <v>0</v>
      </c>
      <c r="BH425" s="172">
        <f>IF(N425="sníž. přenesená",J425,0)</f>
        <v>0</v>
      </c>
      <c r="BI425" s="172">
        <f>IF(N425="nulová",J425,0)</f>
        <v>0</v>
      </c>
      <c r="BJ425" s="16" t="s">
        <v>84</v>
      </c>
      <c r="BK425" s="172">
        <f>ROUND(I425*H425,2)</f>
        <v>0</v>
      </c>
      <c r="BL425" s="16" t="s">
        <v>132</v>
      </c>
      <c r="BM425" s="171" t="s">
        <v>640</v>
      </c>
    </row>
    <row r="426" spans="1:65" s="2" customFormat="1" ht="17.149999999999999">
      <c r="A426" s="33"/>
      <c r="B426" s="34"/>
      <c r="C426" s="35"/>
      <c r="D426" s="173" t="s">
        <v>133</v>
      </c>
      <c r="E426" s="35"/>
      <c r="F426" s="174" t="s">
        <v>433</v>
      </c>
      <c r="G426" s="35"/>
      <c r="H426" s="35"/>
      <c r="I426" s="175"/>
      <c r="J426" s="35"/>
      <c r="K426" s="35"/>
      <c r="L426" s="38"/>
      <c r="M426" s="176"/>
      <c r="N426" s="177"/>
      <c r="O426" s="63"/>
      <c r="P426" s="63"/>
      <c r="Q426" s="63"/>
      <c r="R426" s="63"/>
      <c r="S426" s="63"/>
      <c r="T426" s="64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133</v>
      </c>
      <c r="AU426" s="16" t="s">
        <v>84</v>
      </c>
    </row>
    <row r="427" spans="1:65" s="2" customFormat="1" ht="16.5" customHeight="1">
      <c r="A427" s="33"/>
      <c r="B427" s="34"/>
      <c r="C427" s="160" t="s">
        <v>641</v>
      </c>
      <c r="D427" s="160" t="s">
        <v>127</v>
      </c>
      <c r="E427" s="161" t="s">
        <v>642</v>
      </c>
      <c r="F427" s="162" t="s">
        <v>530</v>
      </c>
      <c r="G427" s="163" t="s">
        <v>130</v>
      </c>
      <c r="H427" s="164">
        <v>0</v>
      </c>
      <c r="I427" s="165"/>
      <c r="J427" s="166">
        <f>ROUND(I427*H427,2)</f>
        <v>0</v>
      </c>
      <c r="K427" s="162" t="s">
        <v>131</v>
      </c>
      <c r="L427" s="38"/>
      <c r="M427" s="167" t="s">
        <v>19</v>
      </c>
      <c r="N427" s="168" t="s">
        <v>47</v>
      </c>
      <c r="O427" s="63"/>
      <c r="P427" s="169">
        <f>O427*H427</f>
        <v>0</v>
      </c>
      <c r="Q427" s="169">
        <v>0</v>
      </c>
      <c r="R427" s="169">
        <f>Q427*H427</f>
        <v>0</v>
      </c>
      <c r="S427" s="169">
        <v>0</v>
      </c>
      <c r="T427" s="170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71" t="s">
        <v>132</v>
      </c>
      <c r="AT427" s="171" t="s">
        <v>127</v>
      </c>
      <c r="AU427" s="171" t="s">
        <v>84</v>
      </c>
      <c r="AY427" s="16" t="s">
        <v>126</v>
      </c>
      <c r="BE427" s="172">
        <f>IF(N427="základní",J427,0)</f>
        <v>0</v>
      </c>
      <c r="BF427" s="172">
        <f>IF(N427="snížená",J427,0)</f>
        <v>0</v>
      </c>
      <c r="BG427" s="172">
        <f>IF(N427="zákl. přenesená",J427,0)</f>
        <v>0</v>
      </c>
      <c r="BH427" s="172">
        <f>IF(N427="sníž. přenesená",J427,0)</f>
        <v>0</v>
      </c>
      <c r="BI427" s="172">
        <f>IF(N427="nulová",J427,0)</f>
        <v>0</v>
      </c>
      <c r="BJ427" s="16" t="s">
        <v>84</v>
      </c>
      <c r="BK427" s="172">
        <f>ROUND(I427*H427,2)</f>
        <v>0</v>
      </c>
      <c r="BL427" s="16" t="s">
        <v>132</v>
      </c>
      <c r="BM427" s="171" t="s">
        <v>643</v>
      </c>
    </row>
    <row r="428" spans="1:65" s="2" customFormat="1" ht="34.299999999999997">
      <c r="A428" s="33"/>
      <c r="B428" s="34"/>
      <c r="C428" s="35"/>
      <c r="D428" s="173" t="s">
        <v>133</v>
      </c>
      <c r="E428" s="35"/>
      <c r="F428" s="174" t="s">
        <v>532</v>
      </c>
      <c r="G428" s="35"/>
      <c r="H428" s="35"/>
      <c r="I428" s="175"/>
      <c r="J428" s="35"/>
      <c r="K428" s="35"/>
      <c r="L428" s="38"/>
      <c r="M428" s="176"/>
      <c r="N428" s="177"/>
      <c r="O428" s="63"/>
      <c r="P428" s="63"/>
      <c r="Q428" s="63"/>
      <c r="R428" s="63"/>
      <c r="S428" s="63"/>
      <c r="T428" s="64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6" t="s">
        <v>133</v>
      </c>
      <c r="AU428" s="16" t="s">
        <v>84</v>
      </c>
    </row>
    <row r="429" spans="1:65" s="12" customFormat="1">
      <c r="B429" s="178"/>
      <c r="C429" s="179"/>
      <c r="D429" s="173" t="s">
        <v>293</v>
      </c>
      <c r="E429" s="179"/>
      <c r="F429" s="180" t="s">
        <v>439</v>
      </c>
      <c r="G429" s="179"/>
      <c r="H429" s="181">
        <v>0</v>
      </c>
      <c r="I429" s="182"/>
      <c r="J429" s="179"/>
      <c r="K429" s="179"/>
      <c r="L429" s="183"/>
      <c r="M429" s="184"/>
      <c r="N429" s="185"/>
      <c r="O429" s="185"/>
      <c r="P429" s="185"/>
      <c r="Q429" s="185"/>
      <c r="R429" s="185"/>
      <c r="S429" s="185"/>
      <c r="T429" s="186"/>
      <c r="AT429" s="187" t="s">
        <v>293</v>
      </c>
      <c r="AU429" s="187" t="s">
        <v>84</v>
      </c>
      <c r="AV429" s="12" t="s">
        <v>86</v>
      </c>
      <c r="AW429" s="12" t="s">
        <v>4</v>
      </c>
      <c r="AX429" s="12" t="s">
        <v>84</v>
      </c>
      <c r="AY429" s="187" t="s">
        <v>126</v>
      </c>
    </row>
    <row r="430" spans="1:65" s="2" customFormat="1" ht="16.5" customHeight="1">
      <c r="A430" s="33"/>
      <c r="B430" s="34"/>
      <c r="C430" s="160" t="s">
        <v>407</v>
      </c>
      <c r="D430" s="160" t="s">
        <v>127</v>
      </c>
      <c r="E430" s="161" t="s">
        <v>644</v>
      </c>
      <c r="F430" s="162" t="s">
        <v>496</v>
      </c>
      <c r="G430" s="163" t="s">
        <v>130</v>
      </c>
      <c r="H430" s="164">
        <v>0</v>
      </c>
      <c r="I430" s="165"/>
      <c r="J430" s="166">
        <f>ROUND(I430*H430,2)</f>
        <v>0</v>
      </c>
      <c r="K430" s="162" t="s">
        <v>131</v>
      </c>
      <c r="L430" s="38"/>
      <c r="M430" s="167" t="s">
        <v>19</v>
      </c>
      <c r="N430" s="168" t="s">
        <v>47</v>
      </c>
      <c r="O430" s="63"/>
      <c r="P430" s="169">
        <f>O430*H430</f>
        <v>0</v>
      </c>
      <c r="Q430" s="169">
        <v>0</v>
      </c>
      <c r="R430" s="169">
        <f>Q430*H430</f>
        <v>0</v>
      </c>
      <c r="S430" s="169">
        <v>0</v>
      </c>
      <c r="T430" s="170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71" t="s">
        <v>132</v>
      </c>
      <c r="AT430" s="171" t="s">
        <v>127</v>
      </c>
      <c r="AU430" s="171" t="s">
        <v>84</v>
      </c>
      <c r="AY430" s="16" t="s">
        <v>126</v>
      </c>
      <c r="BE430" s="172">
        <f>IF(N430="základní",J430,0)</f>
        <v>0</v>
      </c>
      <c r="BF430" s="172">
        <f>IF(N430="snížená",J430,0)</f>
        <v>0</v>
      </c>
      <c r="BG430" s="172">
        <f>IF(N430="zákl. přenesená",J430,0)</f>
        <v>0</v>
      </c>
      <c r="BH430" s="172">
        <f>IF(N430="sníž. přenesená",J430,0)</f>
        <v>0</v>
      </c>
      <c r="BI430" s="172">
        <f>IF(N430="nulová",J430,0)</f>
        <v>0</v>
      </c>
      <c r="BJ430" s="16" t="s">
        <v>84</v>
      </c>
      <c r="BK430" s="172">
        <f>ROUND(I430*H430,2)</f>
        <v>0</v>
      </c>
      <c r="BL430" s="16" t="s">
        <v>132</v>
      </c>
      <c r="BM430" s="171" t="s">
        <v>645</v>
      </c>
    </row>
    <row r="431" spans="1:65" s="2" customFormat="1" ht="42.9">
      <c r="A431" s="33"/>
      <c r="B431" s="34"/>
      <c r="C431" s="35"/>
      <c r="D431" s="173" t="s">
        <v>133</v>
      </c>
      <c r="E431" s="35"/>
      <c r="F431" s="174" t="s">
        <v>498</v>
      </c>
      <c r="G431" s="35"/>
      <c r="H431" s="35"/>
      <c r="I431" s="175"/>
      <c r="J431" s="35"/>
      <c r="K431" s="35"/>
      <c r="L431" s="38"/>
      <c r="M431" s="176"/>
      <c r="N431" s="177"/>
      <c r="O431" s="63"/>
      <c r="P431" s="63"/>
      <c r="Q431" s="63"/>
      <c r="R431" s="63"/>
      <c r="S431" s="63"/>
      <c r="T431" s="64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6" t="s">
        <v>133</v>
      </c>
      <c r="AU431" s="16" t="s">
        <v>84</v>
      </c>
    </row>
    <row r="432" spans="1:65" s="12" customFormat="1">
      <c r="B432" s="178"/>
      <c r="C432" s="179"/>
      <c r="D432" s="173" t="s">
        <v>293</v>
      </c>
      <c r="E432" s="179"/>
      <c r="F432" s="180" t="s">
        <v>439</v>
      </c>
      <c r="G432" s="179"/>
      <c r="H432" s="181">
        <v>0</v>
      </c>
      <c r="I432" s="182"/>
      <c r="J432" s="179"/>
      <c r="K432" s="179"/>
      <c r="L432" s="183"/>
      <c r="M432" s="184"/>
      <c r="N432" s="185"/>
      <c r="O432" s="185"/>
      <c r="P432" s="185"/>
      <c r="Q432" s="185"/>
      <c r="R432" s="185"/>
      <c r="S432" s="185"/>
      <c r="T432" s="186"/>
      <c r="AT432" s="187" t="s">
        <v>293</v>
      </c>
      <c r="AU432" s="187" t="s">
        <v>84</v>
      </c>
      <c r="AV432" s="12" t="s">
        <v>86</v>
      </c>
      <c r="AW432" s="12" t="s">
        <v>4</v>
      </c>
      <c r="AX432" s="12" t="s">
        <v>84</v>
      </c>
      <c r="AY432" s="187" t="s">
        <v>126</v>
      </c>
    </row>
    <row r="433" spans="1:65" s="2" customFormat="1" ht="16.5" customHeight="1">
      <c r="A433" s="33"/>
      <c r="B433" s="34"/>
      <c r="C433" s="160" t="s">
        <v>646</v>
      </c>
      <c r="D433" s="160" t="s">
        <v>127</v>
      </c>
      <c r="E433" s="161" t="s">
        <v>647</v>
      </c>
      <c r="F433" s="162" t="s">
        <v>317</v>
      </c>
      <c r="G433" s="163" t="s">
        <v>303</v>
      </c>
      <c r="H433" s="164">
        <v>1</v>
      </c>
      <c r="I433" s="165"/>
      <c r="J433" s="166">
        <f>ROUND(I433*H433,2)</f>
        <v>0</v>
      </c>
      <c r="K433" s="162" t="s">
        <v>131</v>
      </c>
      <c r="L433" s="38"/>
      <c r="M433" s="167" t="s">
        <v>19</v>
      </c>
      <c r="N433" s="168" t="s">
        <v>47</v>
      </c>
      <c r="O433" s="63"/>
      <c r="P433" s="169">
        <f>O433*H433</f>
        <v>0</v>
      </c>
      <c r="Q433" s="169">
        <v>0</v>
      </c>
      <c r="R433" s="169">
        <f>Q433*H433</f>
        <v>0</v>
      </c>
      <c r="S433" s="169">
        <v>0</v>
      </c>
      <c r="T433" s="170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71" t="s">
        <v>132</v>
      </c>
      <c r="AT433" s="171" t="s">
        <v>127</v>
      </c>
      <c r="AU433" s="171" t="s">
        <v>84</v>
      </c>
      <c r="AY433" s="16" t="s">
        <v>126</v>
      </c>
      <c r="BE433" s="172">
        <f>IF(N433="základní",J433,0)</f>
        <v>0</v>
      </c>
      <c r="BF433" s="172">
        <f>IF(N433="snížená",J433,0)</f>
        <v>0</v>
      </c>
      <c r="BG433" s="172">
        <f>IF(N433="zákl. přenesená",J433,0)</f>
        <v>0</v>
      </c>
      <c r="BH433" s="172">
        <f>IF(N433="sníž. přenesená",J433,0)</f>
        <v>0</v>
      </c>
      <c r="BI433" s="172">
        <f>IF(N433="nulová",J433,0)</f>
        <v>0</v>
      </c>
      <c r="BJ433" s="16" t="s">
        <v>84</v>
      </c>
      <c r="BK433" s="172">
        <f>ROUND(I433*H433,2)</f>
        <v>0</v>
      </c>
      <c r="BL433" s="16" t="s">
        <v>132</v>
      </c>
      <c r="BM433" s="171" t="s">
        <v>648</v>
      </c>
    </row>
    <row r="434" spans="1:65" s="2" customFormat="1" ht="17.149999999999999">
      <c r="A434" s="33"/>
      <c r="B434" s="34"/>
      <c r="C434" s="35"/>
      <c r="D434" s="173" t="s">
        <v>133</v>
      </c>
      <c r="E434" s="35"/>
      <c r="F434" s="174" t="s">
        <v>320</v>
      </c>
      <c r="G434" s="35"/>
      <c r="H434" s="35"/>
      <c r="I434" s="175"/>
      <c r="J434" s="35"/>
      <c r="K434" s="35"/>
      <c r="L434" s="38"/>
      <c r="M434" s="176"/>
      <c r="N434" s="177"/>
      <c r="O434" s="63"/>
      <c r="P434" s="63"/>
      <c r="Q434" s="63"/>
      <c r="R434" s="63"/>
      <c r="S434" s="63"/>
      <c r="T434" s="64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6" t="s">
        <v>133</v>
      </c>
      <c r="AU434" s="16" t="s">
        <v>84</v>
      </c>
    </row>
    <row r="435" spans="1:65" s="2" customFormat="1" ht="16.5" customHeight="1">
      <c r="A435" s="33"/>
      <c r="B435" s="34"/>
      <c r="C435" s="160" t="s">
        <v>411</v>
      </c>
      <c r="D435" s="160" t="s">
        <v>127</v>
      </c>
      <c r="E435" s="161" t="s">
        <v>649</v>
      </c>
      <c r="F435" s="162" t="s">
        <v>323</v>
      </c>
      <c r="G435" s="163" t="s">
        <v>303</v>
      </c>
      <c r="H435" s="164">
        <v>1</v>
      </c>
      <c r="I435" s="165"/>
      <c r="J435" s="166">
        <f>ROUND(I435*H435,2)</f>
        <v>0</v>
      </c>
      <c r="K435" s="162" t="s">
        <v>131</v>
      </c>
      <c r="L435" s="38"/>
      <c r="M435" s="167" t="s">
        <v>19</v>
      </c>
      <c r="N435" s="168" t="s">
        <v>47</v>
      </c>
      <c r="O435" s="63"/>
      <c r="P435" s="169">
        <f>O435*H435</f>
        <v>0</v>
      </c>
      <c r="Q435" s="169">
        <v>0</v>
      </c>
      <c r="R435" s="169">
        <f>Q435*H435</f>
        <v>0</v>
      </c>
      <c r="S435" s="169">
        <v>0</v>
      </c>
      <c r="T435" s="170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71" t="s">
        <v>132</v>
      </c>
      <c r="AT435" s="171" t="s">
        <v>127</v>
      </c>
      <c r="AU435" s="171" t="s">
        <v>84</v>
      </c>
      <c r="AY435" s="16" t="s">
        <v>126</v>
      </c>
      <c r="BE435" s="172">
        <f>IF(N435="základní",J435,0)</f>
        <v>0</v>
      </c>
      <c r="BF435" s="172">
        <f>IF(N435="snížená",J435,0)</f>
        <v>0</v>
      </c>
      <c r="BG435" s="172">
        <f>IF(N435="zákl. přenesená",J435,0)</f>
        <v>0</v>
      </c>
      <c r="BH435" s="172">
        <f>IF(N435="sníž. přenesená",J435,0)</f>
        <v>0</v>
      </c>
      <c r="BI435" s="172">
        <f>IF(N435="nulová",J435,0)</f>
        <v>0</v>
      </c>
      <c r="BJ435" s="16" t="s">
        <v>84</v>
      </c>
      <c r="BK435" s="172">
        <f>ROUND(I435*H435,2)</f>
        <v>0</v>
      </c>
      <c r="BL435" s="16" t="s">
        <v>132</v>
      </c>
      <c r="BM435" s="171" t="s">
        <v>650</v>
      </c>
    </row>
    <row r="436" spans="1:65" s="2" customFormat="1" ht="17.149999999999999">
      <c r="A436" s="33"/>
      <c r="B436" s="34"/>
      <c r="C436" s="35"/>
      <c r="D436" s="173" t="s">
        <v>133</v>
      </c>
      <c r="E436" s="35"/>
      <c r="F436" s="174" t="s">
        <v>325</v>
      </c>
      <c r="G436" s="35"/>
      <c r="H436" s="35"/>
      <c r="I436" s="175"/>
      <c r="J436" s="35"/>
      <c r="K436" s="35"/>
      <c r="L436" s="38"/>
      <c r="M436" s="176"/>
      <c r="N436" s="177"/>
      <c r="O436" s="63"/>
      <c r="P436" s="63"/>
      <c r="Q436" s="63"/>
      <c r="R436" s="63"/>
      <c r="S436" s="63"/>
      <c r="T436" s="64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6" t="s">
        <v>133</v>
      </c>
      <c r="AU436" s="16" t="s">
        <v>84</v>
      </c>
    </row>
    <row r="437" spans="1:65" s="11" customFormat="1" ht="25.95" customHeight="1">
      <c r="B437" s="146"/>
      <c r="C437" s="147"/>
      <c r="D437" s="148" t="s">
        <v>75</v>
      </c>
      <c r="E437" s="149" t="s">
        <v>651</v>
      </c>
      <c r="F437" s="149" t="s">
        <v>652</v>
      </c>
      <c r="G437" s="147"/>
      <c r="H437" s="147"/>
      <c r="I437" s="150"/>
      <c r="J437" s="151">
        <f>BK437</f>
        <v>0</v>
      </c>
      <c r="K437" s="147"/>
      <c r="L437" s="152"/>
      <c r="M437" s="153"/>
      <c r="N437" s="154"/>
      <c r="O437" s="154"/>
      <c r="P437" s="155">
        <f>SUM(P438:P451)</f>
        <v>0</v>
      </c>
      <c r="Q437" s="154"/>
      <c r="R437" s="155">
        <f>SUM(R438:R451)</f>
        <v>0</v>
      </c>
      <c r="S437" s="154"/>
      <c r="T437" s="156">
        <f>SUM(T438:T451)</f>
        <v>0</v>
      </c>
      <c r="AR437" s="157" t="s">
        <v>84</v>
      </c>
      <c r="AT437" s="158" t="s">
        <v>75</v>
      </c>
      <c r="AU437" s="158" t="s">
        <v>76</v>
      </c>
      <c r="AY437" s="157" t="s">
        <v>126</v>
      </c>
      <c r="BK437" s="159">
        <f>SUM(BK438:BK451)</f>
        <v>0</v>
      </c>
    </row>
    <row r="438" spans="1:65" s="2" customFormat="1" ht="16.5" customHeight="1">
      <c r="A438" s="33"/>
      <c r="B438" s="34"/>
      <c r="C438" s="280" t="s">
        <v>653</v>
      </c>
      <c r="D438" s="280" t="s">
        <v>127</v>
      </c>
      <c r="E438" s="281" t="s">
        <v>654</v>
      </c>
      <c r="F438" s="282" t="s">
        <v>427</v>
      </c>
      <c r="G438" s="163" t="s">
        <v>130</v>
      </c>
      <c r="H438" s="164">
        <v>1</v>
      </c>
      <c r="I438" s="165"/>
      <c r="J438" s="166">
        <f>ROUND(I438*H438,2)</f>
        <v>0</v>
      </c>
      <c r="K438" s="162" t="s">
        <v>131</v>
      </c>
      <c r="L438" s="38"/>
      <c r="M438" s="167" t="s">
        <v>19</v>
      </c>
      <c r="N438" s="168" t="s">
        <v>47</v>
      </c>
      <c r="O438" s="63"/>
      <c r="P438" s="169">
        <f>O438*H438</f>
        <v>0</v>
      </c>
      <c r="Q438" s="169">
        <v>0</v>
      </c>
      <c r="R438" s="169">
        <f>Q438*H438</f>
        <v>0</v>
      </c>
      <c r="S438" s="169">
        <v>0</v>
      </c>
      <c r="T438" s="170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71" t="s">
        <v>132</v>
      </c>
      <c r="AT438" s="171" t="s">
        <v>127</v>
      </c>
      <c r="AU438" s="171" t="s">
        <v>84</v>
      </c>
      <c r="AY438" s="16" t="s">
        <v>126</v>
      </c>
      <c r="BE438" s="172">
        <f>IF(N438="základní",J438,0)</f>
        <v>0</v>
      </c>
      <c r="BF438" s="172">
        <f>IF(N438="snížená",J438,0)</f>
        <v>0</v>
      </c>
      <c r="BG438" s="172">
        <f>IF(N438="zákl. přenesená",J438,0)</f>
        <v>0</v>
      </c>
      <c r="BH438" s="172">
        <f>IF(N438="sníž. přenesená",J438,0)</f>
        <v>0</v>
      </c>
      <c r="BI438" s="172">
        <f>IF(N438="nulová",J438,0)</f>
        <v>0</v>
      </c>
      <c r="BJ438" s="16" t="s">
        <v>84</v>
      </c>
      <c r="BK438" s="172">
        <f>ROUND(I438*H438,2)</f>
        <v>0</v>
      </c>
      <c r="BL438" s="16" t="s">
        <v>132</v>
      </c>
      <c r="BM438" s="171" t="s">
        <v>655</v>
      </c>
    </row>
    <row r="439" spans="1:65" s="2" customFormat="1" ht="34.299999999999997">
      <c r="A439" s="33"/>
      <c r="B439" s="34"/>
      <c r="C439" s="35"/>
      <c r="D439" s="173" t="s">
        <v>133</v>
      </c>
      <c r="E439" s="35"/>
      <c r="F439" s="174" t="s">
        <v>429</v>
      </c>
      <c r="G439" s="35"/>
      <c r="H439" s="35"/>
      <c r="I439" s="175"/>
      <c r="J439" s="35"/>
      <c r="K439" s="35"/>
      <c r="L439" s="38"/>
      <c r="M439" s="176"/>
      <c r="N439" s="177"/>
      <c r="O439" s="63"/>
      <c r="P439" s="63"/>
      <c r="Q439" s="63"/>
      <c r="R439" s="63"/>
      <c r="S439" s="63"/>
      <c r="T439" s="64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133</v>
      </c>
      <c r="AU439" s="16" t="s">
        <v>84</v>
      </c>
    </row>
    <row r="440" spans="1:65" s="2" customFormat="1" ht="16.5" customHeight="1">
      <c r="A440" s="33"/>
      <c r="B440" s="34"/>
      <c r="C440" s="160" t="s">
        <v>414</v>
      </c>
      <c r="D440" s="160" t="s">
        <v>127</v>
      </c>
      <c r="E440" s="161" t="s">
        <v>656</v>
      </c>
      <c r="F440" s="162" t="s">
        <v>431</v>
      </c>
      <c r="G440" s="163" t="s">
        <v>130</v>
      </c>
      <c r="H440" s="164">
        <v>1</v>
      </c>
      <c r="I440" s="165"/>
      <c r="J440" s="166">
        <f>ROUND(I440*H440,2)</f>
        <v>0</v>
      </c>
      <c r="K440" s="162" t="s">
        <v>131</v>
      </c>
      <c r="L440" s="38"/>
      <c r="M440" s="167" t="s">
        <v>19</v>
      </c>
      <c r="N440" s="168" t="s">
        <v>47</v>
      </c>
      <c r="O440" s="63"/>
      <c r="P440" s="169">
        <f>O440*H440</f>
        <v>0</v>
      </c>
      <c r="Q440" s="169">
        <v>0</v>
      </c>
      <c r="R440" s="169">
        <f>Q440*H440</f>
        <v>0</v>
      </c>
      <c r="S440" s="169">
        <v>0</v>
      </c>
      <c r="T440" s="170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71" t="s">
        <v>132</v>
      </c>
      <c r="AT440" s="171" t="s">
        <v>127</v>
      </c>
      <c r="AU440" s="171" t="s">
        <v>84</v>
      </c>
      <c r="AY440" s="16" t="s">
        <v>126</v>
      </c>
      <c r="BE440" s="172">
        <f>IF(N440="základní",J440,0)</f>
        <v>0</v>
      </c>
      <c r="BF440" s="172">
        <f>IF(N440="snížená",J440,0)</f>
        <v>0</v>
      </c>
      <c r="BG440" s="172">
        <f>IF(N440="zákl. přenesená",J440,0)</f>
        <v>0</v>
      </c>
      <c r="BH440" s="172">
        <f>IF(N440="sníž. přenesená",J440,0)</f>
        <v>0</v>
      </c>
      <c r="BI440" s="172">
        <f>IF(N440="nulová",J440,0)</f>
        <v>0</v>
      </c>
      <c r="BJ440" s="16" t="s">
        <v>84</v>
      </c>
      <c r="BK440" s="172">
        <f>ROUND(I440*H440,2)</f>
        <v>0</v>
      </c>
      <c r="BL440" s="16" t="s">
        <v>132</v>
      </c>
      <c r="BM440" s="171" t="s">
        <v>657</v>
      </c>
    </row>
    <row r="441" spans="1:65" s="2" customFormat="1" ht="17.149999999999999">
      <c r="A441" s="33"/>
      <c r="B441" s="34"/>
      <c r="C441" s="35"/>
      <c r="D441" s="173" t="s">
        <v>133</v>
      </c>
      <c r="E441" s="35"/>
      <c r="F441" s="174" t="s">
        <v>433</v>
      </c>
      <c r="G441" s="35"/>
      <c r="H441" s="35"/>
      <c r="I441" s="175"/>
      <c r="J441" s="35"/>
      <c r="K441" s="35"/>
      <c r="L441" s="38"/>
      <c r="M441" s="176"/>
      <c r="N441" s="177"/>
      <c r="O441" s="63"/>
      <c r="P441" s="63"/>
      <c r="Q441" s="63"/>
      <c r="R441" s="63"/>
      <c r="S441" s="63"/>
      <c r="T441" s="64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133</v>
      </c>
      <c r="AU441" s="16" t="s">
        <v>84</v>
      </c>
    </row>
    <row r="442" spans="1:65" s="2" customFormat="1" ht="16.5" customHeight="1">
      <c r="A442" s="33"/>
      <c r="B442" s="34"/>
      <c r="C442" s="160" t="s">
        <v>658</v>
      </c>
      <c r="D442" s="160" t="s">
        <v>127</v>
      </c>
      <c r="E442" s="161" t="s">
        <v>659</v>
      </c>
      <c r="F442" s="162" t="s">
        <v>436</v>
      </c>
      <c r="G442" s="163" t="s">
        <v>130</v>
      </c>
      <c r="H442" s="164">
        <v>0</v>
      </c>
      <c r="I442" s="165"/>
      <c r="J442" s="166">
        <f>ROUND(I442*H442,2)</f>
        <v>0</v>
      </c>
      <c r="K442" s="162" t="s">
        <v>131</v>
      </c>
      <c r="L442" s="38"/>
      <c r="M442" s="167" t="s">
        <v>19</v>
      </c>
      <c r="N442" s="168" t="s">
        <v>47</v>
      </c>
      <c r="O442" s="63"/>
      <c r="P442" s="169">
        <f>O442*H442</f>
        <v>0</v>
      </c>
      <c r="Q442" s="169">
        <v>0</v>
      </c>
      <c r="R442" s="169">
        <f>Q442*H442</f>
        <v>0</v>
      </c>
      <c r="S442" s="169">
        <v>0</v>
      </c>
      <c r="T442" s="170">
        <f>S442*H442</f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71" t="s">
        <v>132</v>
      </c>
      <c r="AT442" s="171" t="s">
        <v>127</v>
      </c>
      <c r="AU442" s="171" t="s">
        <v>84</v>
      </c>
      <c r="AY442" s="16" t="s">
        <v>126</v>
      </c>
      <c r="BE442" s="172">
        <f>IF(N442="základní",J442,0)</f>
        <v>0</v>
      </c>
      <c r="BF442" s="172">
        <f>IF(N442="snížená",J442,0)</f>
        <v>0</v>
      </c>
      <c r="BG442" s="172">
        <f>IF(N442="zákl. přenesená",J442,0)</f>
        <v>0</v>
      </c>
      <c r="BH442" s="172">
        <f>IF(N442="sníž. přenesená",J442,0)</f>
        <v>0</v>
      </c>
      <c r="BI442" s="172">
        <f>IF(N442="nulová",J442,0)</f>
        <v>0</v>
      </c>
      <c r="BJ442" s="16" t="s">
        <v>84</v>
      </c>
      <c r="BK442" s="172">
        <f>ROUND(I442*H442,2)</f>
        <v>0</v>
      </c>
      <c r="BL442" s="16" t="s">
        <v>132</v>
      </c>
      <c r="BM442" s="171" t="s">
        <v>660</v>
      </c>
    </row>
    <row r="443" spans="1:65" s="2" customFormat="1" ht="34.299999999999997">
      <c r="A443" s="33"/>
      <c r="B443" s="34"/>
      <c r="C443" s="35"/>
      <c r="D443" s="173" t="s">
        <v>133</v>
      </c>
      <c r="E443" s="35"/>
      <c r="F443" s="174" t="s">
        <v>438</v>
      </c>
      <c r="G443" s="35"/>
      <c r="H443" s="35"/>
      <c r="I443" s="175"/>
      <c r="J443" s="35"/>
      <c r="K443" s="35"/>
      <c r="L443" s="38"/>
      <c r="M443" s="176"/>
      <c r="N443" s="177"/>
      <c r="O443" s="63"/>
      <c r="P443" s="63"/>
      <c r="Q443" s="63"/>
      <c r="R443" s="63"/>
      <c r="S443" s="63"/>
      <c r="T443" s="64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6" t="s">
        <v>133</v>
      </c>
      <c r="AU443" s="16" t="s">
        <v>84</v>
      </c>
    </row>
    <row r="444" spans="1:65" s="12" customFormat="1">
      <c r="B444" s="178"/>
      <c r="C444" s="179"/>
      <c r="D444" s="173" t="s">
        <v>293</v>
      </c>
      <c r="E444" s="179"/>
      <c r="F444" s="180" t="s">
        <v>439</v>
      </c>
      <c r="G444" s="179"/>
      <c r="H444" s="181">
        <v>0</v>
      </c>
      <c r="I444" s="182"/>
      <c r="J444" s="179"/>
      <c r="K444" s="179"/>
      <c r="L444" s="183"/>
      <c r="M444" s="184"/>
      <c r="N444" s="185"/>
      <c r="O444" s="185"/>
      <c r="P444" s="185"/>
      <c r="Q444" s="185"/>
      <c r="R444" s="185"/>
      <c r="S444" s="185"/>
      <c r="T444" s="186"/>
      <c r="AT444" s="187" t="s">
        <v>293</v>
      </c>
      <c r="AU444" s="187" t="s">
        <v>84</v>
      </c>
      <c r="AV444" s="12" t="s">
        <v>86</v>
      </c>
      <c r="AW444" s="12" t="s">
        <v>4</v>
      </c>
      <c r="AX444" s="12" t="s">
        <v>84</v>
      </c>
      <c r="AY444" s="187" t="s">
        <v>126</v>
      </c>
    </row>
    <row r="445" spans="1:65" s="2" customFormat="1" ht="16.5" customHeight="1">
      <c r="A445" s="33"/>
      <c r="B445" s="34"/>
      <c r="C445" s="160" t="s">
        <v>416</v>
      </c>
      <c r="D445" s="160" t="s">
        <v>127</v>
      </c>
      <c r="E445" s="161" t="s">
        <v>661</v>
      </c>
      <c r="F445" s="162" t="s">
        <v>496</v>
      </c>
      <c r="G445" s="163" t="s">
        <v>130</v>
      </c>
      <c r="H445" s="164">
        <v>0</v>
      </c>
      <c r="I445" s="165"/>
      <c r="J445" s="166">
        <f>ROUND(I445*H445,2)</f>
        <v>0</v>
      </c>
      <c r="K445" s="162" t="s">
        <v>131</v>
      </c>
      <c r="L445" s="38"/>
      <c r="M445" s="167" t="s">
        <v>19</v>
      </c>
      <c r="N445" s="168" t="s">
        <v>47</v>
      </c>
      <c r="O445" s="63"/>
      <c r="P445" s="169">
        <f>O445*H445</f>
        <v>0</v>
      </c>
      <c r="Q445" s="169">
        <v>0</v>
      </c>
      <c r="R445" s="169">
        <f>Q445*H445</f>
        <v>0</v>
      </c>
      <c r="S445" s="169">
        <v>0</v>
      </c>
      <c r="T445" s="170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71" t="s">
        <v>132</v>
      </c>
      <c r="AT445" s="171" t="s">
        <v>127</v>
      </c>
      <c r="AU445" s="171" t="s">
        <v>84</v>
      </c>
      <c r="AY445" s="16" t="s">
        <v>126</v>
      </c>
      <c r="BE445" s="172">
        <f>IF(N445="základní",J445,0)</f>
        <v>0</v>
      </c>
      <c r="BF445" s="172">
        <f>IF(N445="snížená",J445,0)</f>
        <v>0</v>
      </c>
      <c r="BG445" s="172">
        <f>IF(N445="zákl. přenesená",J445,0)</f>
        <v>0</v>
      </c>
      <c r="BH445" s="172">
        <f>IF(N445="sníž. přenesená",J445,0)</f>
        <v>0</v>
      </c>
      <c r="BI445" s="172">
        <f>IF(N445="nulová",J445,0)</f>
        <v>0</v>
      </c>
      <c r="BJ445" s="16" t="s">
        <v>84</v>
      </c>
      <c r="BK445" s="172">
        <f>ROUND(I445*H445,2)</f>
        <v>0</v>
      </c>
      <c r="BL445" s="16" t="s">
        <v>132</v>
      </c>
      <c r="BM445" s="171" t="s">
        <v>662</v>
      </c>
    </row>
    <row r="446" spans="1:65" s="2" customFormat="1" ht="42.9">
      <c r="A446" s="33"/>
      <c r="B446" s="34"/>
      <c r="C446" s="35"/>
      <c r="D446" s="173" t="s">
        <v>133</v>
      </c>
      <c r="E446" s="35"/>
      <c r="F446" s="174" t="s">
        <v>498</v>
      </c>
      <c r="G446" s="35"/>
      <c r="H446" s="35"/>
      <c r="I446" s="175"/>
      <c r="J446" s="35"/>
      <c r="K446" s="35"/>
      <c r="L446" s="38"/>
      <c r="M446" s="176"/>
      <c r="N446" s="177"/>
      <c r="O446" s="63"/>
      <c r="P446" s="63"/>
      <c r="Q446" s="63"/>
      <c r="R446" s="63"/>
      <c r="S446" s="63"/>
      <c r="T446" s="64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6" t="s">
        <v>133</v>
      </c>
      <c r="AU446" s="16" t="s">
        <v>84</v>
      </c>
    </row>
    <row r="447" spans="1:65" s="12" customFormat="1">
      <c r="B447" s="178"/>
      <c r="C447" s="179"/>
      <c r="D447" s="173" t="s">
        <v>293</v>
      </c>
      <c r="E447" s="179"/>
      <c r="F447" s="180" t="s">
        <v>439</v>
      </c>
      <c r="G447" s="179"/>
      <c r="H447" s="181">
        <v>0</v>
      </c>
      <c r="I447" s="182"/>
      <c r="J447" s="179"/>
      <c r="K447" s="179"/>
      <c r="L447" s="183"/>
      <c r="M447" s="184"/>
      <c r="N447" s="185"/>
      <c r="O447" s="185"/>
      <c r="P447" s="185"/>
      <c r="Q447" s="185"/>
      <c r="R447" s="185"/>
      <c r="S447" s="185"/>
      <c r="T447" s="186"/>
      <c r="AT447" s="187" t="s">
        <v>293</v>
      </c>
      <c r="AU447" s="187" t="s">
        <v>84</v>
      </c>
      <c r="AV447" s="12" t="s">
        <v>86</v>
      </c>
      <c r="AW447" s="12" t="s">
        <v>4</v>
      </c>
      <c r="AX447" s="12" t="s">
        <v>84</v>
      </c>
      <c r="AY447" s="187" t="s">
        <v>126</v>
      </c>
    </row>
    <row r="448" spans="1:65" s="2" customFormat="1" ht="16.5" customHeight="1">
      <c r="A448" s="33"/>
      <c r="B448" s="34"/>
      <c r="C448" s="160" t="s">
        <v>663</v>
      </c>
      <c r="D448" s="160" t="s">
        <v>127</v>
      </c>
      <c r="E448" s="161" t="s">
        <v>664</v>
      </c>
      <c r="F448" s="162" t="s">
        <v>317</v>
      </c>
      <c r="G448" s="163" t="s">
        <v>303</v>
      </c>
      <c r="H448" s="164">
        <v>1</v>
      </c>
      <c r="I448" s="165"/>
      <c r="J448" s="166">
        <f>ROUND(I448*H448,2)</f>
        <v>0</v>
      </c>
      <c r="K448" s="162" t="s">
        <v>131</v>
      </c>
      <c r="L448" s="38"/>
      <c r="M448" s="167" t="s">
        <v>19</v>
      </c>
      <c r="N448" s="168" t="s">
        <v>47</v>
      </c>
      <c r="O448" s="63"/>
      <c r="P448" s="169">
        <f>O448*H448</f>
        <v>0</v>
      </c>
      <c r="Q448" s="169">
        <v>0</v>
      </c>
      <c r="R448" s="169">
        <f>Q448*H448</f>
        <v>0</v>
      </c>
      <c r="S448" s="169">
        <v>0</v>
      </c>
      <c r="T448" s="170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71" t="s">
        <v>132</v>
      </c>
      <c r="AT448" s="171" t="s">
        <v>127</v>
      </c>
      <c r="AU448" s="171" t="s">
        <v>84</v>
      </c>
      <c r="AY448" s="16" t="s">
        <v>126</v>
      </c>
      <c r="BE448" s="172">
        <f>IF(N448="základní",J448,0)</f>
        <v>0</v>
      </c>
      <c r="BF448" s="172">
        <f>IF(N448="snížená",J448,0)</f>
        <v>0</v>
      </c>
      <c r="BG448" s="172">
        <f>IF(N448="zákl. přenesená",J448,0)</f>
        <v>0</v>
      </c>
      <c r="BH448" s="172">
        <f>IF(N448="sníž. přenesená",J448,0)</f>
        <v>0</v>
      </c>
      <c r="BI448" s="172">
        <f>IF(N448="nulová",J448,0)</f>
        <v>0</v>
      </c>
      <c r="BJ448" s="16" t="s">
        <v>84</v>
      </c>
      <c r="BK448" s="172">
        <f>ROUND(I448*H448,2)</f>
        <v>0</v>
      </c>
      <c r="BL448" s="16" t="s">
        <v>132</v>
      </c>
      <c r="BM448" s="171" t="s">
        <v>665</v>
      </c>
    </row>
    <row r="449" spans="1:65" s="2" customFormat="1" ht="17.149999999999999">
      <c r="A449" s="33"/>
      <c r="B449" s="34"/>
      <c r="C449" s="35"/>
      <c r="D449" s="173" t="s">
        <v>133</v>
      </c>
      <c r="E449" s="35"/>
      <c r="F449" s="174" t="s">
        <v>320</v>
      </c>
      <c r="G449" s="35"/>
      <c r="H449" s="35"/>
      <c r="I449" s="175"/>
      <c r="J449" s="35"/>
      <c r="K449" s="35"/>
      <c r="L449" s="38"/>
      <c r="M449" s="176"/>
      <c r="N449" s="177"/>
      <c r="O449" s="63"/>
      <c r="P449" s="63"/>
      <c r="Q449" s="63"/>
      <c r="R449" s="63"/>
      <c r="S449" s="63"/>
      <c r="T449" s="64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6" t="s">
        <v>133</v>
      </c>
      <c r="AU449" s="16" t="s">
        <v>84</v>
      </c>
    </row>
    <row r="450" spans="1:65" s="2" customFormat="1" ht="16.5" customHeight="1">
      <c r="A450" s="33"/>
      <c r="B450" s="34"/>
      <c r="C450" s="160" t="s">
        <v>420</v>
      </c>
      <c r="D450" s="160" t="s">
        <v>127</v>
      </c>
      <c r="E450" s="161" t="s">
        <v>666</v>
      </c>
      <c r="F450" s="162" t="s">
        <v>323</v>
      </c>
      <c r="G450" s="163" t="s">
        <v>303</v>
      </c>
      <c r="H450" s="164">
        <v>1</v>
      </c>
      <c r="I450" s="165"/>
      <c r="J450" s="166">
        <f>ROUND(I450*H450,2)</f>
        <v>0</v>
      </c>
      <c r="K450" s="162" t="s">
        <v>131</v>
      </c>
      <c r="L450" s="38"/>
      <c r="M450" s="167" t="s">
        <v>19</v>
      </c>
      <c r="N450" s="168" t="s">
        <v>47</v>
      </c>
      <c r="O450" s="63"/>
      <c r="P450" s="169">
        <f>O450*H450</f>
        <v>0</v>
      </c>
      <c r="Q450" s="169">
        <v>0</v>
      </c>
      <c r="R450" s="169">
        <f>Q450*H450</f>
        <v>0</v>
      </c>
      <c r="S450" s="169">
        <v>0</v>
      </c>
      <c r="T450" s="170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71" t="s">
        <v>132</v>
      </c>
      <c r="AT450" s="171" t="s">
        <v>127</v>
      </c>
      <c r="AU450" s="171" t="s">
        <v>84</v>
      </c>
      <c r="AY450" s="16" t="s">
        <v>126</v>
      </c>
      <c r="BE450" s="172">
        <f>IF(N450="základní",J450,0)</f>
        <v>0</v>
      </c>
      <c r="BF450" s="172">
        <f>IF(N450="snížená",J450,0)</f>
        <v>0</v>
      </c>
      <c r="BG450" s="172">
        <f>IF(N450="zákl. přenesená",J450,0)</f>
        <v>0</v>
      </c>
      <c r="BH450" s="172">
        <f>IF(N450="sníž. přenesená",J450,0)</f>
        <v>0</v>
      </c>
      <c r="BI450" s="172">
        <f>IF(N450="nulová",J450,0)</f>
        <v>0</v>
      </c>
      <c r="BJ450" s="16" t="s">
        <v>84</v>
      </c>
      <c r="BK450" s="172">
        <f>ROUND(I450*H450,2)</f>
        <v>0</v>
      </c>
      <c r="BL450" s="16" t="s">
        <v>132</v>
      </c>
      <c r="BM450" s="171" t="s">
        <v>667</v>
      </c>
    </row>
    <row r="451" spans="1:65" s="2" customFormat="1" ht="17.149999999999999">
      <c r="A451" s="33"/>
      <c r="B451" s="34"/>
      <c r="C451" s="35"/>
      <c r="D451" s="173" t="s">
        <v>133</v>
      </c>
      <c r="E451" s="35"/>
      <c r="F451" s="174" t="s">
        <v>325</v>
      </c>
      <c r="G451" s="35"/>
      <c r="H451" s="35"/>
      <c r="I451" s="175"/>
      <c r="J451" s="35"/>
      <c r="K451" s="35"/>
      <c r="L451" s="38"/>
      <c r="M451" s="176"/>
      <c r="N451" s="177"/>
      <c r="O451" s="63"/>
      <c r="P451" s="63"/>
      <c r="Q451" s="63"/>
      <c r="R451" s="63"/>
      <c r="S451" s="63"/>
      <c r="T451" s="64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6" t="s">
        <v>133</v>
      </c>
      <c r="AU451" s="16" t="s">
        <v>84</v>
      </c>
    </row>
    <row r="452" spans="1:65" s="11" customFormat="1" ht="25.95" customHeight="1">
      <c r="B452" s="146"/>
      <c r="C452" s="147"/>
      <c r="D452" s="148" t="s">
        <v>75</v>
      </c>
      <c r="E452" s="149" t="s">
        <v>668</v>
      </c>
      <c r="F452" s="149" t="s">
        <v>669</v>
      </c>
      <c r="G452" s="147"/>
      <c r="H452" s="147"/>
      <c r="I452" s="150"/>
      <c r="J452" s="151">
        <f>BK452</f>
        <v>0</v>
      </c>
      <c r="K452" s="147"/>
      <c r="L452" s="152"/>
      <c r="M452" s="153"/>
      <c r="N452" s="154"/>
      <c r="O452" s="154"/>
      <c r="P452" s="155">
        <f>SUM(P453:P466)</f>
        <v>0</v>
      </c>
      <c r="Q452" s="154"/>
      <c r="R452" s="155">
        <f>SUM(R453:R466)</f>
        <v>0</v>
      </c>
      <c r="S452" s="154"/>
      <c r="T452" s="156">
        <f>SUM(T453:T466)</f>
        <v>0</v>
      </c>
      <c r="AR452" s="157" t="s">
        <v>84</v>
      </c>
      <c r="AT452" s="158" t="s">
        <v>75</v>
      </c>
      <c r="AU452" s="158" t="s">
        <v>76</v>
      </c>
      <c r="AY452" s="157" t="s">
        <v>126</v>
      </c>
      <c r="BK452" s="159">
        <f>SUM(BK453:BK466)</f>
        <v>0</v>
      </c>
    </row>
    <row r="453" spans="1:65" s="2" customFormat="1" ht="16.5" customHeight="1">
      <c r="A453" s="33"/>
      <c r="B453" s="34"/>
      <c r="C453" s="160" t="s">
        <v>670</v>
      </c>
      <c r="D453" s="160" t="s">
        <v>127</v>
      </c>
      <c r="E453" s="161" t="s">
        <v>671</v>
      </c>
      <c r="F453" s="162" t="s">
        <v>672</v>
      </c>
      <c r="G453" s="163" t="s">
        <v>130</v>
      </c>
      <c r="H453" s="164">
        <v>1</v>
      </c>
      <c r="I453" s="165"/>
      <c r="J453" s="166">
        <f>ROUND(I453*H453,2)</f>
        <v>0</v>
      </c>
      <c r="K453" s="162" t="s">
        <v>131</v>
      </c>
      <c r="L453" s="38"/>
      <c r="M453" s="167" t="s">
        <v>19</v>
      </c>
      <c r="N453" s="168" t="s">
        <v>47</v>
      </c>
      <c r="O453" s="63"/>
      <c r="P453" s="169">
        <f>O453*H453</f>
        <v>0</v>
      </c>
      <c r="Q453" s="169">
        <v>0</v>
      </c>
      <c r="R453" s="169">
        <f>Q453*H453</f>
        <v>0</v>
      </c>
      <c r="S453" s="169">
        <v>0</v>
      </c>
      <c r="T453" s="170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71" t="s">
        <v>132</v>
      </c>
      <c r="AT453" s="171" t="s">
        <v>127</v>
      </c>
      <c r="AU453" s="171" t="s">
        <v>84</v>
      </c>
      <c r="AY453" s="16" t="s">
        <v>126</v>
      </c>
      <c r="BE453" s="172">
        <f>IF(N453="základní",J453,0)</f>
        <v>0</v>
      </c>
      <c r="BF453" s="172">
        <f>IF(N453="snížená",J453,0)</f>
        <v>0</v>
      </c>
      <c r="BG453" s="172">
        <f>IF(N453="zákl. přenesená",J453,0)</f>
        <v>0</v>
      </c>
      <c r="BH453" s="172">
        <f>IF(N453="sníž. přenesená",J453,0)</f>
        <v>0</v>
      </c>
      <c r="BI453" s="172">
        <f>IF(N453="nulová",J453,0)</f>
        <v>0</v>
      </c>
      <c r="BJ453" s="16" t="s">
        <v>84</v>
      </c>
      <c r="BK453" s="172">
        <f>ROUND(I453*H453,2)</f>
        <v>0</v>
      </c>
      <c r="BL453" s="16" t="s">
        <v>132</v>
      </c>
      <c r="BM453" s="171" t="s">
        <v>673</v>
      </c>
    </row>
    <row r="454" spans="1:65" s="2" customFormat="1" ht="34.299999999999997">
      <c r="A454" s="33"/>
      <c r="B454" s="34"/>
      <c r="C454" s="35"/>
      <c r="D454" s="173" t="s">
        <v>133</v>
      </c>
      <c r="E454" s="35"/>
      <c r="F454" s="174" t="s">
        <v>674</v>
      </c>
      <c r="G454" s="35"/>
      <c r="H454" s="35"/>
      <c r="I454" s="175"/>
      <c r="J454" s="35"/>
      <c r="K454" s="35"/>
      <c r="L454" s="38"/>
      <c r="M454" s="176"/>
      <c r="N454" s="177"/>
      <c r="O454" s="63"/>
      <c r="P454" s="63"/>
      <c r="Q454" s="63"/>
      <c r="R454" s="63"/>
      <c r="S454" s="63"/>
      <c r="T454" s="64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T454" s="16" t="s">
        <v>133</v>
      </c>
      <c r="AU454" s="16" t="s">
        <v>84</v>
      </c>
    </row>
    <row r="455" spans="1:65" s="2" customFormat="1" ht="16.5" customHeight="1">
      <c r="A455" s="33"/>
      <c r="B455" s="34"/>
      <c r="C455" s="160" t="s">
        <v>422</v>
      </c>
      <c r="D455" s="160" t="s">
        <v>127</v>
      </c>
      <c r="E455" s="161" t="s">
        <v>675</v>
      </c>
      <c r="F455" s="162" t="s">
        <v>676</v>
      </c>
      <c r="G455" s="163" t="s">
        <v>290</v>
      </c>
      <c r="H455" s="164">
        <v>30</v>
      </c>
      <c r="I455" s="165"/>
      <c r="J455" s="166">
        <f>ROUND(I455*H455,2)</f>
        <v>0</v>
      </c>
      <c r="K455" s="162" t="s">
        <v>131</v>
      </c>
      <c r="L455" s="38"/>
      <c r="M455" s="167" t="s">
        <v>19</v>
      </c>
      <c r="N455" s="168" t="s">
        <v>47</v>
      </c>
      <c r="O455" s="63"/>
      <c r="P455" s="169">
        <f>O455*H455</f>
        <v>0</v>
      </c>
      <c r="Q455" s="169">
        <v>0</v>
      </c>
      <c r="R455" s="169">
        <f>Q455*H455</f>
        <v>0</v>
      </c>
      <c r="S455" s="169">
        <v>0</v>
      </c>
      <c r="T455" s="170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71" t="s">
        <v>132</v>
      </c>
      <c r="AT455" s="171" t="s">
        <v>127</v>
      </c>
      <c r="AU455" s="171" t="s">
        <v>84</v>
      </c>
      <c r="AY455" s="16" t="s">
        <v>126</v>
      </c>
      <c r="BE455" s="172">
        <f>IF(N455="základní",J455,0)</f>
        <v>0</v>
      </c>
      <c r="BF455" s="172">
        <f>IF(N455="snížená",J455,0)</f>
        <v>0</v>
      </c>
      <c r="BG455" s="172">
        <f>IF(N455="zákl. přenesená",J455,0)</f>
        <v>0</v>
      </c>
      <c r="BH455" s="172">
        <f>IF(N455="sníž. přenesená",J455,0)</f>
        <v>0</v>
      </c>
      <c r="BI455" s="172">
        <f>IF(N455="nulová",J455,0)</f>
        <v>0</v>
      </c>
      <c r="BJ455" s="16" t="s">
        <v>84</v>
      </c>
      <c r="BK455" s="172">
        <f>ROUND(I455*H455,2)</f>
        <v>0</v>
      </c>
      <c r="BL455" s="16" t="s">
        <v>132</v>
      </c>
      <c r="BM455" s="171" t="s">
        <v>677</v>
      </c>
    </row>
    <row r="456" spans="1:65" s="2" customFormat="1" ht="17.149999999999999">
      <c r="A456" s="33"/>
      <c r="B456" s="34"/>
      <c r="C456" s="35"/>
      <c r="D456" s="173" t="s">
        <v>133</v>
      </c>
      <c r="E456" s="35"/>
      <c r="F456" s="174" t="s">
        <v>678</v>
      </c>
      <c r="G456" s="35"/>
      <c r="H456" s="35"/>
      <c r="I456" s="175"/>
      <c r="J456" s="35"/>
      <c r="K456" s="35"/>
      <c r="L456" s="38"/>
      <c r="M456" s="176"/>
      <c r="N456" s="177"/>
      <c r="O456" s="63"/>
      <c r="P456" s="63"/>
      <c r="Q456" s="63"/>
      <c r="R456" s="63"/>
      <c r="S456" s="63"/>
      <c r="T456" s="64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6" t="s">
        <v>133</v>
      </c>
      <c r="AU456" s="16" t="s">
        <v>84</v>
      </c>
    </row>
    <row r="457" spans="1:65" s="2" customFormat="1" ht="16.5" customHeight="1">
      <c r="A457" s="33"/>
      <c r="B457" s="34"/>
      <c r="C457" s="160" t="s">
        <v>679</v>
      </c>
      <c r="D457" s="160" t="s">
        <v>127</v>
      </c>
      <c r="E457" s="161" t="s">
        <v>680</v>
      </c>
      <c r="F457" s="162" t="s">
        <v>317</v>
      </c>
      <c r="G457" s="163" t="s">
        <v>303</v>
      </c>
      <c r="H457" s="164">
        <v>1</v>
      </c>
      <c r="I457" s="165"/>
      <c r="J457" s="166">
        <f>ROUND(I457*H457,2)</f>
        <v>0</v>
      </c>
      <c r="K457" s="162" t="s">
        <v>131</v>
      </c>
      <c r="L457" s="38"/>
      <c r="M457" s="167" t="s">
        <v>19</v>
      </c>
      <c r="N457" s="168" t="s">
        <v>47</v>
      </c>
      <c r="O457" s="63"/>
      <c r="P457" s="169">
        <f>O457*H457</f>
        <v>0</v>
      </c>
      <c r="Q457" s="169">
        <v>0</v>
      </c>
      <c r="R457" s="169">
        <f>Q457*H457</f>
        <v>0</v>
      </c>
      <c r="S457" s="169">
        <v>0</v>
      </c>
      <c r="T457" s="170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71" t="s">
        <v>132</v>
      </c>
      <c r="AT457" s="171" t="s">
        <v>127</v>
      </c>
      <c r="AU457" s="171" t="s">
        <v>84</v>
      </c>
      <c r="AY457" s="16" t="s">
        <v>126</v>
      </c>
      <c r="BE457" s="172">
        <f>IF(N457="základní",J457,0)</f>
        <v>0</v>
      </c>
      <c r="BF457" s="172">
        <f>IF(N457="snížená",J457,0)</f>
        <v>0</v>
      </c>
      <c r="BG457" s="172">
        <f>IF(N457="zákl. přenesená",J457,0)</f>
        <v>0</v>
      </c>
      <c r="BH457" s="172">
        <f>IF(N457="sníž. přenesená",J457,0)</f>
        <v>0</v>
      </c>
      <c r="BI457" s="172">
        <f>IF(N457="nulová",J457,0)</f>
        <v>0</v>
      </c>
      <c r="BJ457" s="16" t="s">
        <v>84</v>
      </c>
      <c r="BK457" s="172">
        <f>ROUND(I457*H457,2)</f>
        <v>0</v>
      </c>
      <c r="BL457" s="16" t="s">
        <v>132</v>
      </c>
      <c r="BM457" s="171" t="s">
        <v>681</v>
      </c>
    </row>
    <row r="458" spans="1:65" s="2" customFormat="1" ht="17.149999999999999">
      <c r="A458" s="33"/>
      <c r="B458" s="34"/>
      <c r="C458" s="35"/>
      <c r="D458" s="173" t="s">
        <v>133</v>
      </c>
      <c r="E458" s="35"/>
      <c r="F458" s="174" t="s">
        <v>320</v>
      </c>
      <c r="G458" s="35"/>
      <c r="H458" s="35"/>
      <c r="I458" s="175"/>
      <c r="J458" s="35"/>
      <c r="K458" s="35"/>
      <c r="L458" s="38"/>
      <c r="M458" s="176"/>
      <c r="N458" s="177"/>
      <c r="O458" s="63"/>
      <c r="P458" s="63"/>
      <c r="Q458" s="63"/>
      <c r="R458" s="63"/>
      <c r="S458" s="63"/>
      <c r="T458" s="64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16" t="s">
        <v>133</v>
      </c>
      <c r="AU458" s="16" t="s">
        <v>84</v>
      </c>
    </row>
    <row r="459" spans="1:65" s="2" customFormat="1" ht="16.5" customHeight="1">
      <c r="A459" s="33"/>
      <c r="B459" s="34"/>
      <c r="C459" s="160" t="s">
        <v>428</v>
      </c>
      <c r="D459" s="160" t="s">
        <v>127</v>
      </c>
      <c r="E459" s="161" t="s">
        <v>682</v>
      </c>
      <c r="F459" s="162" t="s">
        <v>683</v>
      </c>
      <c r="G459" s="163" t="s">
        <v>290</v>
      </c>
      <c r="H459" s="164">
        <v>20</v>
      </c>
      <c r="I459" s="165"/>
      <c r="J459" s="166">
        <f>ROUND(I459*H459,2)</f>
        <v>0</v>
      </c>
      <c r="K459" s="162" t="s">
        <v>131</v>
      </c>
      <c r="L459" s="38"/>
      <c r="M459" s="167" t="s">
        <v>19</v>
      </c>
      <c r="N459" s="168" t="s">
        <v>47</v>
      </c>
      <c r="O459" s="63"/>
      <c r="P459" s="169">
        <f>O459*H459</f>
        <v>0</v>
      </c>
      <c r="Q459" s="169">
        <v>0</v>
      </c>
      <c r="R459" s="169">
        <f>Q459*H459</f>
        <v>0</v>
      </c>
      <c r="S459" s="169">
        <v>0</v>
      </c>
      <c r="T459" s="170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71" t="s">
        <v>132</v>
      </c>
      <c r="AT459" s="171" t="s">
        <v>127</v>
      </c>
      <c r="AU459" s="171" t="s">
        <v>84</v>
      </c>
      <c r="AY459" s="16" t="s">
        <v>126</v>
      </c>
      <c r="BE459" s="172">
        <f>IF(N459="základní",J459,0)</f>
        <v>0</v>
      </c>
      <c r="BF459" s="172">
        <f>IF(N459="snížená",J459,0)</f>
        <v>0</v>
      </c>
      <c r="BG459" s="172">
        <f>IF(N459="zákl. přenesená",J459,0)</f>
        <v>0</v>
      </c>
      <c r="BH459" s="172">
        <f>IF(N459="sníž. přenesená",J459,0)</f>
        <v>0</v>
      </c>
      <c r="BI459" s="172">
        <f>IF(N459="nulová",J459,0)</f>
        <v>0</v>
      </c>
      <c r="BJ459" s="16" t="s">
        <v>84</v>
      </c>
      <c r="BK459" s="172">
        <f>ROUND(I459*H459,2)</f>
        <v>0</v>
      </c>
      <c r="BL459" s="16" t="s">
        <v>132</v>
      </c>
      <c r="BM459" s="171" t="s">
        <v>684</v>
      </c>
    </row>
    <row r="460" spans="1:65" s="2" customFormat="1" ht="17.149999999999999">
      <c r="A460" s="33"/>
      <c r="B460" s="34"/>
      <c r="C460" s="35"/>
      <c r="D460" s="173" t="s">
        <v>133</v>
      </c>
      <c r="E460" s="35"/>
      <c r="F460" s="174" t="s">
        <v>685</v>
      </c>
      <c r="G460" s="35"/>
      <c r="H460" s="35"/>
      <c r="I460" s="175"/>
      <c r="J460" s="35"/>
      <c r="K460" s="35"/>
      <c r="L460" s="38"/>
      <c r="M460" s="176"/>
      <c r="N460" s="177"/>
      <c r="O460" s="63"/>
      <c r="P460" s="63"/>
      <c r="Q460" s="63"/>
      <c r="R460" s="63"/>
      <c r="S460" s="63"/>
      <c r="T460" s="64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6" t="s">
        <v>133</v>
      </c>
      <c r="AU460" s="16" t="s">
        <v>84</v>
      </c>
    </row>
    <row r="461" spans="1:65" s="2" customFormat="1" ht="16.5" customHeight="1">
      <c r="A461" s="33"/>
      <c r="B461" s="34"/>
      <c r="C461" s="160" t="s">
        <v>686</v>
      </c>
      <c r="D461" s="160" t="s">
        <v>127</v>
      </c>
      <c r="E461" s="161" t="s">
        <v>687</v>
      </c>
      <c r="F461" s="162" t="s">
        <v>688</v>
      </c>
      <c r="G461" s="163" t="s">
        <v>130</v>
      </c>
      <c r="H461" s="164">
        <v>2</v>
      </c>
      <c r="I461" s="165"/>
      <c r="J461" s="166">
        <f>ROUND(I461*H461,2)</f>
        <v>0</v>
      </c>
      <c r="K461" s="162" t="s">
        <v>131</v>
      </c>
      <c r="L461" s="38"/>
      <c r="M461" s="167" t="s">
        <v>19</v>
      </c>
      <c r="N461" s="168" t="s">
        <v>47</v>
      </c>
      <c r="O461" s="63"/>
      <c r="P461" s="169">
        <f>O461*H461</f>
        <v>0</v>
      </c>
      <c r="Q461" s="169">
        <v>0</v>
      </c>
      <c r="R461" s="169">
        <f>Q461*H461</f>
        <v>0</v>
      </c>
      <c r="S461" s="169">
        <v>0</v>
      </c>
      <c r="T461" s="170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71" t="s">
        <v>132</v>
      </c>
      <c r="AT461" s="171" t="s">
        <v>127</v>
      </c>
      <c r="AU461" s="171" t="s">
        <v>84</v>
      </c>
      <c r="AY461" s="16" t="s">
        <v>126</v>
      </c>
      <c r="BE461" s="172">
        <f>IF(N461="základní",J461,0)</f>
        <v>0</v>
      </c>
      <c r="BF461" s="172">
        <f>IF(N461="snížená",J461,0)</f>
        <v>0</v>
      </c>
      <c r="BG461" s="172">
        <f>IF(N461="zákl. přenesená",J461,0)</f>
        <v>0</v>
      </c>
      <c r="BH461" s="172">
        <f>IF(N461="sníž. přenesená",J461,0)</f>
        <v>0</v>
      </c>
      <c r="BI461" s="172">
        <f>IF(N461="nulová",J461,0)</f>
        <v>0</v>
      </c>
      <c r="BJ461" s="16" t="s">
        <v>84</v>
      </c>
      <c r="BK461" s="172">
        <f>ROUND(I461*H461,2)</f>
        <v>0</v>
      </c>
      <c r="BL461" s="16" t="s">
        <v>132</v>
      </c>
      <c r="BM461" s="171" t="s">
        <v>689</v>
      </c>
    </row>
    <row r="462" spans="1:65" s="2" customFormat="1" ht="17.149999999999999">
      <c r="A462" s="33"/>
      <c r="B462" s="34"/>
      <c r="C462" s="35"/>
      <c r="D462" s="173" t="s">
        <v>133</v>
      </c>
      <c r="E462" s="35"/>
      <c r="F462" s="174" t="s">
        <v>690</v>
      </c>
      <c r="G462" s="35"/>
      <c r="H462" s="35"/>
      <c r="I462" s="175"/>
      <c r="J462" s="35"/>
      <c r="K462" s="35"/>
      <c r="L462" s="38"/>
      <c r="M462" s="176"/>
      <c r="N462" s="177"/>
      <c r="O462" s="63"/>
      <c r="P462" s="63"/>
      <c r="Q462" s="63"/>
      <c r="R462" s="63"/>
      <c r="S462" s="63"/>
      <c r="T462" s="64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T462" s="16" t="s">
        <v>133</v>
      </c>
      <c r="AU462" s="16" t="s">
        <v>84</v>
      </c>
    </row>
    <row r="463" spans="1:65" s="2" customFormat="1" ht="16.5" customHeight="1">
      <c r="A463" s="33"/>
      <c r="B463" s="34"/>
      <c r="C463" s="160" t="s">
        <v>432</v>
      </c>
      <c r="D463" s="160" t="s">
        <v>127</v>
      </c>
      <c r="E463" s="161" t="s">
        <v>691</v>
      </c>
      <c r="F463" s="162" t="s">
        <v>692</v>
      </c>
      <c r="G463" s="163" t="s">
        <v>303</v>
      </c>
      <c r="H463" s="164">
        <v>1</v>
      </c>
      <c r="I463" s="165"/>
      <c r="J463" s="166">
        <f>ROUND(I463*H463,2)</f>
        <v>0</v>
      </c>
      <c r="K463" s="162" t="s">
        <v>131</v>
      </c>
      <c r="L463" s="38"/>
      <c r="M463" s="167" t="s">
        <v>19</v>
      </c>
      <c r="N463" s="168" t="s">
        <v>47</v>
      </c>
      <c r="O463" s="63"/>
      <c r="P463" s="169">
        <f>O463*H463</f>
        <v>0</v>
      </c>
      <c r="Q463" s="169">
        <v>0</v>
      </c>
      <c r="R463" s="169">
        <f>Q463*H463</f>
        <v>0</v>
      </c>
      <c r="S463" s="169">
        <v>0</v>
      </c>
      <c r="T463" s="170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71" t="s">
        <v>132</v>
      </c>
      <c r="AT463" s="171" t="s">
        <v>127</v>
      </c>
      <c r="AU463" s="171" t="s">
        <v>84</v>
      </c>
      <c r="AY463" s="16" t="s">
        <v>126</v>
      </c>
      <c r="BE463" s="172">
        <f>IF(N463="základní",J463,0)</f>
        <v>0</v>
      </c>
      <c r="BF463" s="172">
        <f>IF(N463="snížená",J463,0)</f>
        <v>0</v>
      </c>
      <c r="BG463" s="172">
        <f>IF(N463="zákl. přenesená",J463,0)</f>
        <v>0</v>
      </c>
      <c r="BH463" s="172">
        <f>IF(N463="sníž. přenesená",J463,0)</f>
        <v>0</v>
      </c>
      <c r="BI463" s="172">
        <f>IF(N463="nulová",J463,0)</f>
        <v>0</v>
      </c>
      <c r="BJ463" s="16" t="s">
        <v>84</v>
      </c>
      <c r="BK463" s="172">
        <f>ROUND(I463*H463,2)</f>
        <v>0</v>
      </c>
      <c r="BL463" s="16" t="s">
        <v>132</v>
      </c>
      <c r="BM463" s="171" t="s">
        <v>693</v>
      </c>
    </row>
    <row r="464" spans="1:65" s="2" customFormat="1" ht="17.149999999999999">
      <c r="A464" s="33"/>
      <c r="B464" s="34"/>
      <c r="C464" s="35"/>
      <c r="D464" s="173" t="s">
        <v>133</v>
      </c>
      <c r="E464" s="35"/>
      <c r="F464" s="174" t="s">
        <v>694</v>
      </c>
      <c r="G464" s="35"/>
      <c r="H464" s="35"/>
      <c r="I464" s="175"/>
      <c r="J464" s="35"/>
      <c r="K464" s="35"/>
      <c r="L464" s="38"/>
      <c r="M464" s="176"/>
      <c r="N464" s="177"/>
      <c r="O464" s="63"/>
      <c r="P464" s="63"/>
      <c r="Q464" s="63"/>
      <c r="R464" s="63"/>
      <c r="S464" s="63"/>
      <c r="T464" s="64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6" t="s">
        <v>133</v>
      </c>
      <c r="AU464" s="16" t="s">
        <v>84</v>
      </c>
    </row>
    <row r="465" spans="1:65" s="2" customFormat="1" ht="16.5" customHeight="1">
      <c r="A465" s="33"/>
      <c r="B465" s="34"/>
      <c r="C465" s="160" t="s">
        <v>695</v>
      </c>
      <c r="D465" s="160" t="s">
        <v>127</v>
      </c>
      <c r="E465" s="161" t="s">
        <v>696</v>
      </c>
      <c r="F465" s="162" t="s">
        <v>697</v>
      </c>
      <c r="G465" s="163" t="s">
        <v>303</v>
      </c>
      <c r="H465" s="164">
        <v>1</v>
      </c>
      <c r="I465" s="165"/>
      <c r="J465" s="166">
        <f>ROUND(I465*H465,2)</f>
        <v>0</v>
      </c>
      <c r="K465" s="162" t="s">
        <v>131</v>
      </c>
      <c r="L465" s="38"/>
      <c r="M465" s="167" t="s">
        <v>19</v>
      </c>
      <c r="N465" s="168" t="s">
        <v>47</v>
      </c>
      <c r="O465" s="63"/>
      <c r="P465" s="169">
        <f>O465*H465</f>
        <v>0</v>
      </c>
      <c r="Q465" s="169">
        <v>0</v>
      </c>
      <c r="R465" s="169">
        <f>Q465*H465</f>
        <v>0</v>
      </c>
      <c r="S465" s="169">
        <v>0</v>
      </c>
      <c r="T465" s="170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71" t="s">
        <v>132</v>
      </c>
      <c r="AT465" s="171" t="s">
        <v>127</v>
      </c>
      <c r="AU465" s="171" t="s">
        <v>84</v>
      </c>
      <c r="AY465" s="16" t="s">
        <v>126</v>
      </c>
      <c r="BE465" s="172">
        <f>IF(N465="základní",J465,0)</f>
        <v>0</v>
      </c>
      <c r="BF465" s="172">
        <f>IF(N465="snížená",J465,0)</f>
        <v>0</v>
      </c>
      <c r="BG465" s="172">
        <f>IF(N465="zákl. přenesená",J465,0)</f>
        <v>0</v>
      </c>
      <c r="BH465" s="172">
        <f>IF(N465="sníž. přenesená",J465,0)</f>
        <v>0</v>
      </c>
      <c r="BI465" s="172">
        <f>IF(N465="nulová",J465,0)</f>
        <v>0</v>
      </c>
      <c r="BJ465" s="16" t="s">
        <v>84</v>
      </c>
      <c r="BK465" s="172">
        <f>ROUND(I465*H465,2)</f>
        <v>0</v>
      </c>
      <c r="BL465" s="16" t="s">
        <v>132</v>
      </c>
      <c r="BM465" s="171" t="s">
        <v>698</v>
      </c>
    </row>
    <row r="466" spans="1:65" s="2" customFormat="1" ht="34.299999999999997">
      <c r="A466" s="33"/>
      <c r="B466" s="34"/>
      <c r="C466" s="35"/>
      <c r="D466" s="173" t="s">
        <v>133</v>
      </c>
      <c r="E466" s="35"/>
      <c r="F466" s="174" t="s">
        <v>699</v>
      </c>
      <c r="G466" s="35"/>
      <c r="H466" s="35"/>
      <c r="I466" s="175"/>
      <c r="J466" s="35"/>
      <c r="K466" s="35"/>
      <c r="L466" s="38"/>
      <c r="M466" s="176"/>
      <c r="N466" s="177"/>
      <c r="O466" s="63"/>
      <c r="P466" s="63"/>
      <c r="Q466" s="63"/>
      <c r="R466" s="63"/>
      <c r="S466" s="63"/>
      <c r="T466" s="64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6" t="s">
        <v>133</v>
      </c>
      <c r="AU466" s="16" t="s">
        <v>84</v>
      </c>
    </row>
    <row r="467" spans="1:65" s="11" customFormat="1" ht="25.95" customHeight="1">
      <c r="B467" s="146"/>
      <c r="C467" s="147"/>
      <c r="D467" s="148" t="s">
        <v>75</v>
      </c>
      <c r="E467" s="149" t="s">
        <v>700</v>
      </c>
      <c r="F467" s="149" t="s">
        <v>701</v>
      </c>
      <c r="G467" s="147"/>
      <c r="H467" s="147"/>
      <c r="I467" s="150"/>
      <c r="J467" s="151">
        <f>BK467</f>
        <v>0</v>
      </c>
      <c r="K467" s="147"/>
      <c r="L467" s="152"/>
      <c r="M467" s="153"/>
      <c r="N467" s="154"/>
      <c r="O467" s="154"/>
      <c r="P467" s="155">
        <f>SUM(P468:P476)</f>
        <v>0</v>
      </c>
      <c r="Q467" s="154"/>
      <c r="R467" s="155">
        <f>SUM(R468:R476)</f>
        <v>0</v>
      </c>
      <c r="S467" s="154"/>
      <c r="T467" s="156">
        <f>SUM(T468:T476)</f>
        <v>0</v>
      </c>
      <c r="AR467" s="157" t="s">
        <v>132</v>
      </c>
      <c r="AT467" s="158" t="s">
        <v>75</v>
      </c>
      <c r="AU467" s="158" t="s">
        <v>76</v>
      </c>
      <c r="AY467" s="157" t="s">
        <v>126</v>
      </c>
      <c r="BK467" s="159">
        <f>SUM(BK468:BK476)</f>
        <v>0</v>
      </c>
    </row>
    <row r="468" spans="1:65" s="2" customFormat="1" ht="16.5" customHeight="1">
      <c r="A468" s="33"/>
      <c r="B468" s="34"/>
      <c r="C468" s="160" t="s">
        <v>437</v>
      </c>
      <c r="D468" s="160" t="s">
        <v>127</v>
      </c>
      <c r="E468" s="161" t="s">
        <v>702</v>
      </c>
      <c r="F468" s="162" t="s">
        <v>703</v>
      </c>
      <c r="G468" s="163" t="s">
        <v>130</v>
      </c>
      <c r="H468" s="164">
        <v>1</v>
      </c>
      <c r="I468" s="165"/>
      <c r="J468" s="166">
        <f>ROUND(I468*H468,2)</f>
        <v>0</v>
      </c>
      <c r="K468" s="162" t="s">
        <v>131</v>
      </c>
      <c r="L468" s="38"/>
      <c r="M468" s="167" t="s">
        <v>19</v>
      </c>
      <c r="N468" s="168" t="s">
        <v>47</v>
      </c>
      <c r="O468" s="63"/>
      <c r="P468" s="169">
        <f>O468*H468</f>
        <v>0</v>
      </c>
      <c r="Q468" s="169">
        <v>0</v>
      </c>
      <c r="R468" s="169">
        <f>Q468*H468</f>
        <v>0</v>
      </c>
      <c r="S468" s="169">
        <v>0</v>
      </c>
      <c r="T468" s="170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71" t="s">
        <v>132</v>
      </c>
      <c r="AT468" s="171" t="s">
        <v>127</v>
      </c>
      <c r="AU468" s="171" t="s">
        <v>84</v>
      </c>
      <c r="AY468" s="16" t="s">
        <v>126</v>
      </c>
      <c r="BE468" s="172">
        <f>IF(N468="základní",J468,0)</f>
        <v>0</v>
      </c>
      <c r="BF468" s="172">
        <f>IF(N468="snížená",J468,0)</f>
        <v>0</v>
      </c>
      <c r="BG468" s="172">
        <f>IF(N468="zákl. přenesená",J468,0)</f>
        <v>0</v>
      </c>
      <c r="BH468" s="172">
        <f>IF(N468="sníž. přenesená",J468,0)</f>
        <v>0</v>
      </c>
      <c r="BI468" s="172">
        <f>IF(N468="nulová",J468,0)</f>
        <v>0</v>
      </c>
      <c r="BJ468" s="16" t="s">
        <v>84</v>
      </c>
      <c r="BK468" s="172">
        <f>ROUND(I468*H468,2)</f>
        <v>0</v>
      </c>
      <c r="BL468" s="16" t="s">
        <v>132</v>
      </c>
      <c r="BM468" s="171" t="s">
        <v>704</v>
      </c>
    </row>
    <row r="469" spans="1:65" s="2" customFormat="1" ht="17.149999999999999">
      <c r="A469" s="33"/>
      <c r="B469" s="34"/>
      <c r="C469" s="35"/>
      <c r="D469" s="173" t="s">
        <v>133</v>
      </c>
      <c r="E469" s="35"/>
      <c r="F469" s="174" t="s">
        <v>705</v>
      </c>
      <c r="G469" s="35"/>
      <c r="H469" s="35"/>
      <c r="I469" s="175"/>
      <c r="J469" s="35"/>
      <c r="K469" s="35"/>
      <c r="L469" s="38"/>
      <c r="M469" s="176"/>
      <c r="N469" s="177"/>
      <c r="O469" s="63"/>
      <c r="P469" s="63"/>
      <c r="Q469" s="63"/>
      <c r="R469" s="63"/>
      <c r="S469" s="63"/>
      <c r="T469" s="64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T469" s="16" t="s">
        <v>133</v>
      </c>
      <c r="AU469" s="16" t="s">
        <v>84</v>
      </c>
    </row>
    <row r="470" spans="1:65" s="2" customFormat="1" ht="16.5" customHeight="1">
      <c r="A470" s="33"/>
      <c r="B470" s="34"/>
      <c r="C470" s="160" t="s">
        <v>706</v>
      </c>
      <c r="D470" s="160" t="s">
        <v>127</v>
      </c>
      <c r="E470" s="161" t="s">
        <v>707</v>
      </c>
      <c r="F470" s="162" t="s">
        <v>708</v>
      </c>
      <c r="G470" s="163" t="s">
        <v>130</v>
      </c>
      <c r="H470" s="164">
        <v>1</v>
      </c>
      <c r="I470" s="165"/>
      <c r="J470" s="166">
        <f>ROUND(I470*H470,2)</f>
        <v>0</v>
      </c>
      <c r="K470" s="162" t="s">
        <v>131</v>
      </c>
      <c r="L470" s="38"/>
      <c r="M470" s="167" t="s">
        <v>19</v>
      </c>
      <c r="N470" s="168" t="s">
        <v>47</v>
      </c>
      <c r="O470" s="63"/>
      <c r="P470" s="169">
        <f>O470*H470</f>
        <v>0</v>
      </c>
      <c r="Q470" s="169">
        <v>0</v>
      </c>
      <c r="R470" s="169">
        <f>Q470*H470</f>
        <v>0</v>
      </c>
      <c r="S470" s="169">
        <v>0</v>
      </c>
      <c r="T470" s="170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71" t="s">
        <v>132</v>
      </c>
      <c r="AT470" s="171" t="s">
        <v>127</v>
      </c>
      <c r="AU470" s="171" t="s">
        <v>84</v>
      </c>
      <c r="AY470" s="16" t="s">
        <v>126</v>
      </c>
      <c r="BE470" s="172">
        <f>IF(N470="základní",J470,0)</f>
        <v>0</v>
      </c>
      <c r="BF470" s="172">
        <f>IF(N470="snížená",J470,0)</f>
        <v>0</v>
      </c>
      <c r="BG470" s="172">
        <f>IF(N470="zákl. přenesená",J470,0)</f>
        <v>0</v>
      </c>
      <c r="BH470" s="172">
        <f>IF(N470="sníž. přenesená",J470,0)</f>
        <v>0</v>
      </c>
      <c r="BI470" s="172">
        <f>IF(N470="nulová",J470,0)</f>
        <v>0</v>
      </c>
      <c r="BJ470" s="16" t="s">
        <v>84</v>
      </c>
      <c r="BK470" s="172">
        <f>ROUND(I470*H470,2)</f>
        <v>0</v>
      </c>
      <c r="BL470" s="16" t="s">
        <v>132</v>
      </c>
      <c r="BM470" s="171" t="s">
        <v>709</v>
      </c>
    </row>
    <row r="471" spans="1:65" s="2" customFormat="1" ht="16.5" customHeight="1">
      <c r="A471" s="33"/>
      <c r="B471" s="34"/>
      <c r="C471" s="160" t="s">
        <v>442</v>
      </c>
      <c r="D471" s="160" t="s">
        <v>127</v>
      </c>
      <c r="E471" s="161" t="s">
        <v>710</v>
      </c>
      <c r="F471" s="162" t="s">
        <v>711</v>
      </c>
      <c r="G471" s="163" t="s">
        <v>712</v>
      </c>
      <c r="H471" s="164">
        <v>8</v>
      </c>
      <c r="I471" s="165"/>
      <c r="J471" s="166">
        <f>ROUND(I471*H471,2)</f>
        <v>0</v>
      </c>
      <c r="K471" s="162" t="s">
        <v>131</v>
      </c>
      <c r="L471" s="38"/>
      <c r="M471" s="167" t="s">
        <v>19</v>
      </c>
      <c r="N471" s="168" t="s">
        <v>47</v>
      </c>
      <c r="O471" s="63"/>
      <c r="P471" s="169">
        <f>O471*H471</f>
        <v>0</v>
      </c>
      <c r="Q471" s="169">
        <v>0</v>
      </c>
      <c r="R471" s="169">
        <f>Q471*H471</f>
        <v>0</v>
      </c>
      <c r="S471" s="169">
        <v>0</v>
      </c>
      <c r="T471" s="170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71" t="s">
        <v>132</v>
      </c>
      <c r="AT471" s="171" t="s">
        <v>127</v>
      </c>
      <c r="AU471" s="171" t="s">
        <v>84</v>
      </c>
      <c r="AY471" s="16" t="s">
        <v>126</v>
      </c>
      <c r="BE471" s="172">
        <f>IF(N471="základní",J471,0)</f>
        <v>0</v>
      </c>
      <c r="BF471" s="172">
        <f>IF(N471="snížená",J471,0)</f>
        <v>0</v>
      </c>
      <c r="BG471" s="172">
        <f>IF(N471="zákl. přenesená",J471,0)</f>
        <v>0</v>
      </c>
      <c r="BH471" s="172">
        <f>IF(N471="sníž. přenesená",J471,0)</f>
        <v>0</v>
      </c>
      <c r="BI471" s="172">
        <f>IF(N471="nulová",J471,0)</f>
        <v>0</v>
      </c>
      <c r="BJ471" s="16" t="s">
        <v>84</v>
      </c>
      <c r="BK471" s="172">
        <f>ROUND(I471*H471,2)</f>
        <v>0</v>
      </c>
      <c r="BL471" s="16" t="s">
        <v>132</v>
      </c>
      <c r="BM471" s="171" t="s">
        <v>713</v>
      </c>
    </row>
    <row r="472" spans="1:65" s="2" customFormat="1" ht="34.299999999999997">
      <c r="A472" s="33"/>
      <c r="B472" s="34"/>
      <c r="C472" s="35"/>
      <c r="D472" s="173" t="s">
        <v>133</v>
      </c>
      <c r="E472" s="35"/>
      <c r="F472" s="174" t="s">
        <v>699</v>
      </c>
      <c r="G472" s="35"/>
      <c r="H472" s="35"/>
      <c r="I472" s="175"/>
      <c r="J472" s="35"/>
      <c r="K472" s="35"/>
      <c r="L472" s="38"/>
      <c r="M472" s="176"/>
      <c r="N472" s="177"/>
      <c r="O472" s="63"/>
      <c r="P472" s="63"/>
      <c r="Q472" s="63"/>
      <c r="R472" s="63"/>
      <c r="S472" s="63"/>
      <c r="T472" s="64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6" t="s">
        <v>133</v>
      </c>
      <c r="AU472" s="16" t="s">
        <v>84</v>
      </c>
    </row>
    <row r="473" spans="1:65" s="2" customFormat="1" ht="16.5" customHeight="1">
      <c r="A473" s="33"/>
      <c r="B473" s="34"/>
      <c r="C473" s="160" t="s">
        <v>714</v>
      </c>
      <c r="D473" s="160" t="s">
        <v>127</v>
      </c>
      <c r="E473" s="161" t="s">
        <v>715</v>
      </c>
      <c r="F473" s="162" t="s">
        <v>716</v>
      </c>
      <c r="G473" s="163" t="s">
        <v>130</v>
      </c>
      <c r="H473" s="164">
        <v>1</v>
      </c>
      <c r="I473" s="165"/>
      <c r="J473" s="166">
        <f>ROUND(I473*H473,2)</f>
        <v>0</v>
      </c>
      <c r="K473" s="162" t="s">
        <v>131</v>
      </c>
      <c r="L473" s="38"/>
      <c r="M473" s="167" t="s">
        <v>19</v>
      </c>
      <c r="N473" s="168" t="s">
        <v>47</v>
      </c>
      <c r="O473" s="63"/>
      <c r="P473" s="169">
        <f>O473*H473</f>
        <v>0</v>
      </c>
      <c r="Q473" s="169">
        <v>0</v>
      </c>
      <c r="R473" s="169">
        <f>Q473*H473</f>
        <v>0</v>
      </c>
      <c r="S473" s="169">
        <v>0</v>
      </c>
      <c r="T473" s="170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71" t="s">
        <v>132</v>
      </c>
      <c r="AT473" s="171" t="s">
        <v>127</v>
      </c>
      <c r="AU473" s="171" t="s">
        <v>84</v>
      </c>
      <c r="AY473" s="16" t="s">
        <v>126</v>
      </c>
      <c r="BE473" s="172">
        <f>IF(N473="základní",J473,0)</f>
        <v>0</v>
      </c>
      <c r="BF473" s="172">
        <f>IF(N473="snížená",J473,0)</f>
        <v>0</v>
      </c>
      <c r="BG473" s="172">
        <f>IF(N473="zákl. přenesená",J473,0)</f>
        <v>0</v>
      </c>
      <c r="BH473" s="172">
        <f>IF(N473="sníž. přenesená",J473,0)</f>
        <v>0</v>
      </c>
      <c r="BI473" s="172">
        <f>IF(N473="nulová",J473,0)</f>
        <v>0</v>
      </c>
      <c r="BJ473" s="16" t="s">
        <v>84</v>
      </c>
      <c r="BK473" s="172">
        <f>ROUND(I473*H473,2)</f>
        <v>0</v>
      </c>
      <c r="BL473" s="16" t="s">
        <v>132</v>
      </c>
      <c r="BM473" s="171" t="s">
        <v>717</v>
      </c>
    </row>
    <row r="474" spans="1:65" s="2" customFormat="1" ht="17.149999999999999">
      <c r="A474" s="33"/>
      <c r="B474" s="34"/>
      <c r="C474" s="35"/>
      <c r="D474" s="173" t="s">
        <v>133</v>
      </c>
      <c r="E474" s="35"/>
      <c r="F474" s="174" t="s">
        <v>718</v>
      </c>
      <c r="G474" s="35"/>
      <c r="H474" s="35"/>
      <c r="I474" s="175"/>
      <c r="J474" s="35"/>
      <c r="K474" s="35"/>
      <c r="L474" s="38"/>
      <c r="M474" s="176"/>
      <c r="N474" s="177"/>
      <c r="O474" s="63"/>
      <c r="P474" s="63"/>
      <c r="Q474" s="63"/>
      <c r="R474" s="63"/>
      <c r="S474" s="63"/>
      <c r="T474" s="64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6" t="s">
        <v>133</v>
      </c>
      <c r="AU474" s="16" t="s">
        <v>84</v>
      </c>
    </row>
    <row r="475" spans="1:65" s="2" customFormat="1" ht="16.5" customHeight="1">
      <c r="A475" s="33"/>
      <c r="B475" s="34"/>
      <c r="C475" s="160" t="s">
        <v>446</v>
      </c>
      <c r="D475" s="160" t="s">
        <v>127</v>
      </c>
      <c r="E475" s="161" t="s">
        <v>719</v>
      </c>
      <c r="F475" s="162" t="s">
        <v>720</v>
      </c>
      <c r="G475" s="163" t="s">
        <v>712</v>
      </c>
      <c r="H475" s="164">
        <v>28</v>
      </c>
      <c r="I475" s="165"/>
      <c r="J475" s="166">
        <f>ROUND(I475*H475,2)</f>
        <v>0</v>
      </c>
      <c r="K475" s="162" t="s">
        <v>131</v>
      </c>
      <c r="L475" s="38"/>
      <c r="M475" s="167" t="s">
        <v>19</v>
      </c>
      <c r="N475" s="168" t="s">
        <v>47</v>
      </c>
      <c r="O475" s="63"/>
      <c r="P475" s="169">
        <f>O475*H475</f>
        <v>0</v>
      </c>
      <c r="Q475" s="169">
        <v>0</v>
      </c>
      <c r="R475" s="169">
        <f>Q475*H475</f>
        <v>0</v>
      </c>
      <c r="S475" s="169">
        <v>0</v>
      </c>
      <c r="T475" s="170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71" t="s">
        <v>132</v>
      </c>
      <c r="AT475" s="171" t="s">
        <v>127</v>
      </c>
      <c r="AU475" s="171" t="s">
        <v>84</v>
      </c>
      <c r="AY475" s="16" t="s">
        <v>126</v>
      </c>
      <c r="BE475" s="172">
        <f>IF(N475="základní",J475,0)</f>
        <v>0</v>
      </c>
      <c r="BF475" s="172">
        <f>IF(N475="snížená",J475,0)</f>
        <v>0</v>
      </c>
      <c r="BG475" s="172">
        <f>IF(N475="zákl. přenesená",J475,0)</f>
        <v>0</v>
      </c>
      <c r="BH475" s="172">
        <f>IF(N475="sníž. přenesená",J475,0)</f>
        <v>0</v>
      </c>
      <c r="BI475" s="172">
        <f>IF(N475="nulová",J475,0)</f>
        <v>0</v>
      </c>
      <c r="BJ475" s="16" t="s">
        <v>84</v>
      </c>
      <c r="BK475" s="172">
        <f>ROUND(I475*H475,2)</f>
        <v>0</v>
      </c>
      <c r="BL475" s="16" t="s">
        <v>132</v>
      </c>
      <c r="BM475" s="171" t="s">
        <v>721</v>
      </c>
    </row>
    <row r="476" spans="1:65" s="2" customFormat="1" ht="25.75">
      <c r="A476" s="33"/>
      <c r="B476" s="34"/>
      <c r="C476" s="35"/>
      <c r="D476" s="173" t="s">
        <v>133</v>
      </c>
      <c r="E476" s="35"/>
      <c r="F476" s="174" t="s">
        <v>722</v>
      </c>
      <c r="G476" s="35"/>
      <c r="H476" s="35"/>
      <c r="I476" s="175"/>
      <c r="J476" s="35"/>
      <c r="K476" s="35"/>
      <c r="L476" s="38"/>
      <c r="M476" s="188"/>
      <c r="N476" s="189"/>
      <c r="O476" s="190"/>
      <c r="P476" s="190"/>
      <c r="Q476" s="190"/>
      <c r="R476" s="190"/>
      <c r="S476" s="190"/>
      <c r="T476" s="191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6" t="s">
        <v>133</v>
      </c>
      <c r="AU476" s="16" t="s">
        <v>84</v>
      </c>
    </row>
    <row r="477" spans="1:65" s="2" customFormat="1" ht="7" customHeight="1">
      <c r="A477" s="33"/>
      <c r="B477" s="46"/>
      <c r="C477" s="47"/>
      <c r="D477" s="47"/>
      <c r="E477" s="47"/>
      <c r="F477" s="47"/>
      <c r="G477" s="47"/>
      <c r="H477" s="47"/>
      <c r="I477" s="47"/>
      <c r="J477" s="47"/>
      <c r="K477" s="47"/>
      <c r="L477" s="38"/>
      <c r="M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</row>
  </sheetData>
  <sheetProtection algorithmName="SHA-512" hashValue="vWpgLUh5yz7hZao5iEho76R9v7E1RxpXlwNLmqGOEkbB4OPQQlsC3pXirbHhIyYbZ9u+A+pbGz/QNUzjunGglQ==" saltValue="zpC04lM2dEmpENLJ239vNA==" spinCount="100000" sheet="1" objects="1" scenarios="1" formatColumns="0" formatRows="0" autoFilter="0"/>
  <autoFilter ref="C94:K476" xr:uid="{00000000-0009-0000-0000-000001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.3"/>
  <cols>
    <col min="1" max="1" width="8.36328125" style="192" customWidth="1"/>
    <col min="2" max="2" width="1.6328125" style="192" customWidth="1"/>
    <col min="3" max="4" width="5" style="192" customWidth="1"/>
    <col min="5" max="5" width="11.6328125" style="192" customWidth="1"/>
    <col min="6" max="6" width="9.1796875" style="192" customWidth="1"/>
    <col min="7" max="7" width="5" style="192" customWidth="1"/>
    <col min="8" max="8" width="77.81640625" style="192" customWidth="1"/>
    <col min="9" max="10" width="20" style="192" customWidth="1"/>
    <col min="11" max="11" width="1.6328125" style="192" customWidth="1"/>
  </cols>
  <sheetData>
    <row r="1" spans="2:11" s="1" customFormat="1" ht="37.5" customHeight="1"/>
    <row r="2" spans="2:11" s="1" customFormat="1" ht="7.5" customHeight="1">
      <c r="B2" s="193"/>
      <c r="C2" s="194"/>
      <c r="D2" s="194"/>
      <c r="E2" s="194"/>
      <c r="F2" s="194"/>
      <c r="G2" s="194"/>
      <c r="H2" s="194"/>
      <c r="I2" s="194"/>
      <c r="J2" s="194"/>
      <c r="K2" s="195"/>
    </row>
    <row r="3" spans="2:11" s="13" customFormat="1" ht="45" customHeight="1">
      <c r="B3" s="196"/>
      <c r="C3" s="339" t="s">
        <v>723</v>
      </c>
      <c r="D3" s="339"/>
      <c r="E3" s="339"/>
      <c r="F3" s="339"/>
      <c r="G3" s="339"/>
      <c r="H3" s="339"/>
      <c r="I3" s="339"/>
      <c r="J3" s="339"/>
      <c r="K3" s="197"/>
    </row>
    <row r="4" spans="2:11" s="1" customFormat="1" ht="25.5" customHeight="1">
      <c r="B4" s="198"/>
      <c r="C4" s="338" t="s">
        <v>724</v>
      </c>
      <c r="D4" s="338"/>
      <c r="E4" s="338"/>
      <c r="F4" s="338"/>
      <c r="G4" s="338"/>
      <c r="H4" s="338"/>
      <c r="I4" s="338"/>
      <c r="J4" s="338"/>
      <c r="K4" s="199"/>
    </row>
    <row r="5" spans="2:11" s="1" customFormat="1" ht="5.25" customHeight="1">
      <c r="B5" s="198"/>
      <c r="C5" s="200"/>
      <c r="D5" s="200"/>
      <c r="E5" s="200"/>
      <c r="F5" s="200"/>
      <c r="G5" s="200"/>
      <c r="H5" s="200"/>
      <c r="I5" s="200"/>
      <c r="J5" s="200"/>
      <c r="K5" s="199"/>
    </row>
    <row r="6" spans="2:11" s="1" customFormat="1" ht="15" customHeight="1">
      <c r="B6" s="198"/>
      <c r="C6" s="337" t="s">
        <v>725</v>
      </c>
      <c r="D6" s="337"/>
      <c r="E6" s="337"/>
      <c r="F6" s="337"/>
      <c r="G6" s="337"/>
      <c r="H6" s="337"/>
      <c r="I6" s="337"/>
      <c r="J6" s="337"/>
      <c r="K6" s="199"/>
    </row>
    <row r="7" spans="2:11" s="1" customFormat="1" ht="15" customHeight="1">
      <c r="B7" s="202"/>
      <c r="C7" s="337" t="s">
        <v>726</v>
      </c>
      <c r="D7" s="337"/>
      <c r="E7" s="337"/>
      <c r="F7" s="337"/>
      <c r="G7" s="337"/>
      <c r="H7" s="337"/>
      <c r="I7" s="337"/>
      <c r="J7" s="337"/>
      <c r="K7" s="199"/>
    </row>
    <row r="8" spans="2:11" s="1" customFormat="1" ht="12.75" customHeight="1">
      <c r="B8" s="202"/>
      <c r="C8" s="201"/>
      <c r="D8" s="201"/>
      <c r="E8" s="201"/>
      <c r="F8" s="201"/>
      <c r="G8" s="201"/>
      <c r="H8" s="201"/>
      <c r="I8" s="201"/>
      <c r="J8" s="201"/>
      <c r="K8" s="199"/>
    </row>
    <row r="9" spans="2:11" s="1" customFormat="1" ht="15" customHeight="1">
      <c r="B9" s="202"/>
      <c r="C9" s="337" t="s">
        <v>727</v>
      </c>
      <c r="D9" s="337"/>
      <c r="E9" s="337"/>
      <c r="F9" s="337"/>
      <c r="G9" s="337"/>
      <c r="H9" s="337"/>
      <c r="I9" s="337"/>
      <c r="J9" s="337"/>
      <c r="K9" s="199"/>
    </row>
    <row r="10" spans="2:11" s="1" customFormat="1" ht="15" customHeight="1">
      <c r="B10" s="202"/>
      <c r="C10" s="201"/>
      <c r="D10" s="337" t="s">
        <v>728</v>
      </c>
      <c r="E10" s="337"/>
      <c r="F10" s="337"/>
      <c r="G10" s="337"/>
      <c r="H10" s="337"/>
      <c r="I10" s="337"/>
      <c r="J10" s="337"/>
      <c r="K10" s="199"/>
    </row>
    <row r="11" spans="2:11" s="1" customFormat="1" ht="15" customHeight="1">
      <c r="B11" s="202"/>
      <c r="C11" s="203"/>
      <c r="D11" s="337" t="s">
        <v>729</v>
      </c>
      <c r="E11" s="337"/>
      <c r="F11" s="337"/>
      <c r="G11" s="337"/>
      <c r="H11" s="337"/>
      <c r="I11" s="337"/>
      <c r="J11" s="337"/>
      <c r="K11" s="199"/>
    </row>
    <row r="12" spans="2:11" s="1" customFormat="1" ht="15" customHeight="1">
      <c r="B12" s="202"/>
      <c r="C12" s="203"/>
      <c r="D12" s="201"/>
      <c r="E12" s="201"/>
      <c r="F12" s="201"/>
      <c r="G12" s="201"/>
      <c r="H12" s="201"/>
      <c r="I12" s="201"/>
      <c r="J12" s="201"/>
      <c r="K12" s="199"/>
    </row>
    <row r="13" spans="2:11" s="1" customFormat="1" ht="15" customHeight="1">
      <c r="B13" s="202"/>
      <c r="C13" s="203"/>
      <c r="D13" s="204" t="s">
        <v>730</v>
      </c>
      <c r="E13" s="201"/>
      <c r="F13" s="201"/>
      <c r="G13" s="201"/>
      <c r="H13" s="201"/>
      <c r="I13" s="201"/>
      <c r="J13" s="201"/>
      <c r="K13" s="199"/>
    </row>
    <row r="14" spans="2:11" s="1" customFormat="1" ht="12.75" customHeight="1">
      <c r="B14" s="202"/>
      <c r="C14" s="203"/>
      <c r="D14" s="203"/>
      <c r="E14" s="203"/>
      <c r="F14" s="203"/>
      <c r="G14" s="203"/>
      <c r="H14" s="203"/>
      <c r="I14" s="203"/>
      <c r="J14" s="203"/>
      <c r="K14" s="199"/>
    </row>
    <row r="15" spans="2:11" s="1" customFormat="1" ht="15" customHeight="1">
      <c r="B15" s="202"/>
      <c r="C15" s="203"/>
      <c r="D15" s="337" t="s">
        <v>731</v>
      </c>
      <c r="E15" s="337"/>
      <c r="F15" s="337"/>
      <c r="G15" s="337"/>
      <c r="H15" s="337"/>
      <c r="I15" s="337"/>
      <c r="J15" s="337"/>
      <c r="K15" s="199"/>
    </row>
    <row r="16" spans="2:11" s="1" customFormat="1" ht="15" customHeight="1">
      <c r="B16" s="202"/>
      <c r="C16" s="203"/>
      <c r="D16" s="337" t="s">
        <v>732</v>
      </c>
      <c r="E16" s="337"/>
      <c r="F16" s="337"/>
      <c r="G16" s="337"/>
      <c r="H16" s="337"/>
      <c r="I16" s="337"/>
      <c r="J16" s="337"/>
      <c r="K16" s="199"/>
    </row>
    <row r="17" spans="2:11" s="1" customFormat="1" ht="15" customHeight="1">
      <c r="B17" s="202"/>
      <c r="C17" s="203"/>
      <c r="D17" s="337" t="s">
        <v>733</v>
      </c>
      <c r="E17" s="337"/>
      <c r="F17" s="337"/>
      <c r="G17" s="337"/>
      <c r="H17" s="337"/>
      <c r="I17" s="337"/>
      <c r="J17" s="337"/>
      <c r="K17" s="199"/>
    </row>
    <row r="18" spans="2:11" s="1" customFormat="1" ht="15" customHeight="1">
      <c r="B18" s="202"/>
      <c r="C18" s="203"/>
      <c r="D18" s="203"/>
      <c r="E18" s="205" t="s">
        <v>83</v>
      </c>
      <c r="F18" s="337" t="s">
        <v>734</v>
      </c>
      <c r="G18" s="337"/>
      <c r="H18" s="337"/>
      <c r="I18" s="337"/>
      <c r="J18" s="337"/>
      <c r="K18" s="199"/>
    </row>
    <row r="19" spans="2:11" s="1" customFormat="1" ht="15" customHeight="1">
      <c r="B19" s="202"/>
      <c r="C19" s="203"/>
      <c r="D19" s="203"/>
      <c r="E19" s="205" t="s">
        <v>735</v>
      </c>
      <c r="F19" s="337" t="s">
        <v>736</v>
      </c>
      <c r="G19" s="337"/>
      <c r="H19" s="337"/>
      <c r="I19" s="337"/>
      <c r="J19" s="337"/>
      <c r="K19" s="199"/>
    </row>
    <row r="20" spans="2:11" s="1" customFormat="1" ht="15" customHeight="1">
      <c r="B20" s="202"/>
      <c r="C20" s="203"/>
      <c r="D20" s="203"/>
      <c r="E20" s="205" t="s">
        <v>737</v>
      </c>
      <c r="F20" s="337" t="s">
        <v>738</v>
      </c>
      <c r="G20" s="337"/>
      <c r="H20" s="337"/>
      <c r="I20" s="337"/>
      <c r="J20" s="337"/>
      <c r="K20" s="199"/>
    </row>
    <row r="21" spans="2:11" s="1" customFormat="1" ht="15" customHeight="1">
      <c r="B21" s="202"/>
      <c r="C21" s="203"/>
      <c r="D21" s="203"/>
      <c r="E21" s="205" t="s">
        <v>739</v>
      </c>
      <c r="F21" s="337" t="s">
        <v>740</v>
      </c>
      <c r="G21" s="337"/>
      <c r="H21" s="337"/>
      <c r="I21" s="337"/>
      <c r="J21" s="337"/>
      <c r="K21" s="199"/>
    </row>
    <row r="22" spans="2:11" s="1" customFormat="1" ht="15" customHeight="1">
      <c r="B22" s="202"/>
      <c r="C22" s="203"/>
      <c r="D22" s="203"/>
      <c r="E22" s="205" t="s">
        <v>700</v>
      </c>
      <c r="F22" s="337" t="s">
        <v>701</v>
      </c>
      <c r="G22" s="337"/>
      <c r="H22" s="337"/>
      <c r="I22" s="337"/>
      <c r="J22" s="337"/>
      <c r="K22" s="199"/>
    </row>
    <row r="23" spans="2:11" s="1" customFormat="1" ht="15" customHeight="1">
      <c r="B23" s="202"/>
      <c r="C23" s="203"/>
      <c r="D23" s="203"/>
      <c r="E23" s="205" t="s">
        <v>741</v>
      </c>
      <c r="F23" s="337" t="s">
        <v>742</v>
      </c>
      <c r="G23" s="337"/>
      <c r="H23" s="337"/>
      <c r="I23" s="337"/>
      <c r="J23" s="337"/>
      <c r="K23" s="199"/>
    </row>
    <row r="24" spans="2:11" s="1" customFormat="1" ht="12.75" customHeight="1">
      <c r="B24" s="202"/>
      <c r="C24" s="203"/>
      <c r="D24" s="203"/>
      <c r="E24" s="203"/>
      <c r="F24" s="203"/>
      <c r="G24" s="203"/>
      <c r="H24" s="203"/>
      <c r="I24" s="203"/>
      <c r="J24" s="203"/>
      <c r="K24" s="199"/>
    </row>
    <row r="25" spans="2:11" s="1" customFormat="1" ht="15" customHeight="1">
      <c r="B25" s="202"/>
      <c r="C25" s="337" t="s">
        <v>743</v>
      </c>
      <c r="D25" s="337"/>
      <c r="E25" s="337"/>
      <c r="F25" s="337"/>
      <c r="G25" s="337"/>
      <c r="H25" s="337"/>
      <c r="I25" s="337"/>
      <c r="J25" s="337"/>
      <c r="K25" s="199"/>
    </row>
    <row r="26" spans="2:11" s="1" customFormat="1" ht="15" customHeight="1">
      <c r="B26" s="202"/>
      <c r="C26" s="337" t="s">
        <v>744</v>
      </c>
      <c r="D26" s="337"/>
      <c r="E26" s="337"/>
      <c r="F26" s="337"/>
      <c r="G26" s="337"/>
      <c r="H26" s="337"/>
      <c r="I26" s="337"/>
      <c r="J26" s="337"/>
      <c r="K26" s="199"/>
    </row>
    <row r="27" spans="2:11" s="1" customFormat="1" ht="15" customHeight="1">
      <c r="B27" s="202"/>
      <c r="C27" s="201"/>
      <c r="D27" s="337" t="s">
        <v>745</v>
      </c>
      <c r="E27" s="337"/>
      <c r="F27" s="337"/>
      <c r="G27" s="337"/>
      <c r="H27" s="337"/>
      <c r="I27" s="337"/>
      <c r="J27" s="337"/>
      <c r="K27" s="199"/>
    </row>
    <row r="28" spans="2:11" s="1" customFormat="1" ht="15" customHeight="1">
      <c r="B28" s="202"/>
      <c r="C28" s="203"/>
      <c r="D28" s="337" t="s">
        <v>746</v>
      </c>
      <c r="E28" s="337"/>
      <c r="F28" s="337"/>
      <c r="G28" s="337"/>
      <c r="H28" s="337"/>
      <c r="I28" s="337"/>
      <c r="J28" s="337"/>
      <c r="K28" s="199"/>
    </row>
    <row r="29" spans="2:11" s="1" customFormat="1" ht="12.75" customHeight="1">
      <c r="B29" s="202"/>
      <c r="C29" s="203"/>
      <c r="D29" s="203"/>
      <c r="E29" s="203"/>
      <c r="F29" s="203"/>
      <c r="G29" s="203"/>
      <c r="H29" s="203"/>
      <c r="I29" s="203"/>
      <c r="J29" s="203"/>
      <c r="K29" s="199"/>
    </row>
    <row r="30" spans="2:11" s="1" customFormat="1" ht="15" customHeight="1">
      <c r="B30" s="202"/>
      <c r="C30" s="203"/>
      <c r="D30" s="337" t="s">
        <v>747</v>
      </c>
      <c r="E30" s="337"/>
      <c r="F30" s="337"/>
      <c r="G30" s="337"/>
      <c r="H30" s="337"/>
      <c r="I30" s="337"/>
      <c r="J30" s="337"/>
      <c r="K30" s="199"/>
    </row>
    <row r="31" spans="2:11" s="1" customFormat="1" ht="15" customHeight="1">
      <c r="B31" s="202"/>
      <c r="C31" s="203"/>
      <c r="D31" s="337" t="s">
        <v>748</v>
      </c>
      <c r="E31" s="337"/>
      <c r="F31" s="337"/>
      <c r="G31" s="337"/>
      <c r="H31" s="337"/>
      <c r="I31" s="337"/>
      <c r="J31" s="337"/>
      <c r="K31" s="199"/>
    </row>
    <row r="32" spans="2:11" s="1" customFormat="1" ht="12.75" customHeight="1">
      <c r="B32" s="202"/>
      <c r="C32" s="203"/>
      <c r="D32" s="203"/>
      <c r="E32" s="203"/>
      <c r="F32" s="203"/>
      <c r="G32" s="203"/>
      <c r="H32" s="203"/>
      <c r="I32" s="203"/>
      <c r="J32" s="203"/>
      <c r="K32" s="199"/>
    </row>
    <row r="33" spans="2:11" s="1" customFormat="1" ht="15" customHeight="1">
      <c r="B33" s="202"/>
      <c r="C33" s="203"/>
      <c r="D33" s="337" t="s">
        <v>749</v>
      </c>
      <c r="E33" s="337"/>
      <c r="F33" s="337"/>
      <c r="G33" s="337"/>
      <c r="H33" s="337"/>
      <c r="I33" s="337"/>
      <c r="J33" s="337"/>
      <c r="K33" s="199"/>
    </row>
    <row r="34" spans="2:11" s="1" customFormat="1" ht="15" customHeight="1">
      <c r="B34" s="202"/>
      <c r="C34" s="203"/>
      <c r="D34" s="337" t="s">
        <v>750</v>
      </c>
      <c r="E34" s="337"/>
      <c r="F34" s="337"/>
      <c r="G34" s="337"/>
      <c r="H34" s="337"/>
      <c r="I34" s="337"/>
      <c r="J34" s="337"/>
      <c r="K34" s="199"/>
    </row>
    <row r="35" spans="2:11" s="1" customFormat="1" ht="15" customHeight="1">
      <c r="B35" s="202"/>
      <c r="C35" s="203"/>
      <c r="D35" s="337" t="s">
        <v>751</v>
      </c>
      <c r="E35" s="337"/>
      <c r="F35" s="337"/>
      <c r="G35" s="337"/>
      <c r="H35" s="337"/>
      <c r="I35" s="337"/>
      <c r="J35" s="337"/>
      <c r="K35" s="199"/>
    </row>
    <row r="36" spans="2:11" s="1" customFormat="1" ht="15" customHeight="1">
      <c r="B36" s="202"/>
      <c r="C36" s="203"/>
      <c r="D36" s="201"/>
      <c r="E36" s="204" t="s">
        <v>112</v>
      </c>
      <c r="F36" s="201"/>
      <c r="G36" s="337" t="s">
        <v>752</v>
      </c>
      <c r="H36" s="337"/>
      <c r="I36" s="337"/>
      <c r="J36" s="337"/>
      <c r="K36" s="199"/>
    </row>
    <row r="37" spans="2:11" s="1" customFormat="1" ht="30.75" customHeight="1">
      <c r="B37" s="202"/>
      <c r="C37" s="203"/>
      <c r="D37" s="201"/>
      <c r="E37" s="204" t="s">
        <v>753</v>
      </c>
      <c r="F37" s="201"/>
      <c r="G37" s="337" t="s">
        <v>754</v>
      </c>
      <c r="H37" s="337"/>
      <c r="I37" s="337"/>
      <c r="J37" s="337"/>
      <c r="K37" s="199"/>
    </row>
    <row r="38" spans="2:11" s="1" customFormat="1" ht="15" customHeight="1">
      <c r="B38" s="202"/>
      <c r="C38" s="203"/>
      <c r="D38" s="201"/>
      <c r="E38" s="204" t="s">
        <v>57</v>
      </c>
      <c r="F38" s="201"/>
      <c r="G38" s="337" t="s">
        <v>755</v>
      </c>
      <c r="H38" s="337"/>
      <c r="I38" s="337"/>
      <c r="J38" s="337"/>
      <c r="K38" s="199"/>
    </row>
    <row r="39" spans="2:11" s="1" customFormat="1" ht="15" customHeight="1">
      <c r="B39" s="202"/>
      <c r="C39" s="203"/>
      <c r="D39" s="201"/>
      <c r="E39" s="204" t="s">
        <v>58</v>
      </c>
      <c r="F39" s="201"/>
      <c r="G39" s="337" t="s">
        <v>756</v>
      </c>
      <c r="H39" s="337"/>
      <c r="I39" s="337"/>
      <c r="J39" s="337"/>
      <c r="K39" s="199"/>
    </row>
    <row r="40" spans="2:11" s="1" customFormat="1" ht="15" customHeight="1">
      <c r="B40" s="202"/>
      <c r="C40" s="203"/>
      <c r="D40" s="201"/>
      <c r="E40" s="204" t="s">
        <v>113</v>
      </c>
      <c r="F40" s="201"/>
      <c r="G40" s="337" t="s">
        <v>757</v>
      </c>
      <c r="H40" s="337"/>
      <c r="I40" s="337"/>
      <c r="J40" s="337"/>
      <c r="K40" s="199"/>
    </row>
    <row r="41" spans="2:11" s="1" customFormat="1" ht="15" customHeight="1">
      <c r="B41" s="202"/>
      <c r="C41" s="203"/>
      <c r="D41" s="201"/>
      <c r="E41" s="204" t="s">
        <v>114</v>
      </c>
      <c r="F41" s="201"/>
      <c r="G41" s="337" t="s">
        <v>758</v>
      </c>
      <c r="H41" s="337"/>
      <c r="I41" s="337"/>
      <c r="J41" s="337"/>
      <c r="K41" s="199"/>
    </row>
    <row r="42" spans="2:11" s="1" customFormat="1" ht="15" customHeight="1">
      <c r="B42" s="202"/>
      <c r="C42" s="203"/>
      <c r="D42" s="201"/>
      <c r="E42" s="204" t="s">
        <v>759</v>
      </c>
      <c r="F42" s="201"/>
      <c r="G42" s="337" t="s">
        <v>760</v>
      </c>
      <c r="H42" s="337"/>
      <c r="I42" s="337"/>
      <c r="J42" s="337"/>
      <c r="K42" s="199"/>
    </row>
    <row r="43" spans="2:11" s="1" customFormat="1" ht="15" customHeight="1">
      <c r="B43" s="202"/>
      <c r="C43" s="203"/>
      <c r="D43" s="201"/>
      <c r="E43" s="204"/>
      <c r="F43" s="201"/>
      <c r="G43" s="337" t="s">
        <v>761</v>
      </c>
      <c r="H43" s="337"/>
      <c r="I43" s="337"/>
      <c r="J43" s="337"/>
      <c r="K43" s="199"/>
    </row>
    <row r="44" spans="2:11" s="1" customFormat="1" ht="15" customHeight="1">
      <c r="B44" s="202"/>
      <c r="C44" s="203"/>
      <c r="D44" s="201"/>
      <c r="E44" s="204" t="s">
        <v>762</v>
      </c>
      <c r="F44" s="201"/>
      <c r="G44" s="337" t="s">
        <v>763</v>
      </c>
      <c r="H44" s="337"/>
      <c r="I44" s="337"/>
      <c r="J44" s="337"/>
      <c r="K44" s="199"/>
    </row>
    <row r="45" spans="2:11" s="1" customFormat="1" ht="15" customHeight="1">
      <c r="B45" s="202"/>
      <c r="C45" s="203"/>
      <c r="D45" s="201"/>
      <c r="E45" s="204" t="s">
        <v>116</v>
      </c>
      <c r="F45" s="201"/>
      <c r="G45" s="337" t="s">
        <v>764</v>
      </c>
      <c r="H45" s="337"/>
      <c r="I45" s="337"/>
      <c r="J45" s="337"/>
      <c r="K45" s="199"/>
    </row>
    <row r="46" spans="2:11" s="1" customFormat="1" ht="12.75" customHeight="1">
      <c r="B46" s="202"/>
      <c r="C46" s="203"/>
      <c r="D46" s="201"/>
      <c r="E46" s="201"/>
      <c r="F46" s="201"/>
      <c r="G46" s="201"/>
      <c r="H46" s="201"/>
      <c r="I46" s="201"/>
      <c r="J46" s="201"/>
      <c r="K46" s="199"/>
    </row>
    <row r="47" spans="2:11" s="1" customFormat="1" ht="15" customHeight="1">
      <c r="B47" s="202"/>
      <c r="C47" s="203"/>
      <c r="D47" s="337" t="s">
        <v>765</v>
      </c>
      <c r="E47" s="337"/>
      <c r="F47" s="337"/>
      <c r="G47" s="337"/>
      <c r="H47" s="337"/>
      <c r="I47" s="337"/>
      <c r="J47" s="337"/>
      <c r="K47" s="199"/>
    </row>
    <row r="48" spans="2:11" s="1" customFormat="1" ht="15" customHeight="1">
      <c r="B48" s="202"/>
      <c r="C48" s="203"/>
      <c r="D48" s="203"/>
      <c r="E48" s="337" t="s">
        <v>766</v>
      </c>
      <c r="F48" s="337"/>
      <c r="G48" s="337"/>
      <c r="H48" s="337"/>
      <c r="I48" s="337"/>
      <c r="J48" s="337"/>
      <c r="K48" s="199"/>
    </row>
    <row r="49" spans="2:11" s="1" customFormat="1" ht="15" customHeight="1">
      <c r="B49" s="202"/>
      <c r="C49" s="203"/>
      <c r="D49" s="203"/>
      <c r="E49" s="337" t="s">
        <v>767</v>
      </c>
      <c r="F49" s="337"/>
      <c r="G49" s="337"/>
      <c r="H49" s="337"/>
      <c r="I49" s="337"/>
      <c r="J49" s="337"/>
      <c r="K49" s="199"/>
    </row>
    <row r="50" spans="2:11" s="1" customFormat="1" ht="15" customHeight="1">
      <c r="B50" s="202"/>
      <c r="C50" s="203"/>
      <c r="D50" s="203"/>
      <c r="E50" s="337" t="s">
        <v>768</v>
      </c>
      <c r="F50" s="337"/>
      <c r="G50" s="337"/>
      <c r="H50" s="337"/>
      <c r="I50" s="337"/>
      <c r="J50" s="337"/>
      <c r="K50" s="199"/>
    </row>
    <row r="51" spans="2:11" s="1" customFormat="1" ht="15" customHeight="1">
      <c r="B51" s="202"/>
      <c r="C51" s="203"/>
      <c r="D51" s="337" t="s">
        <v>769</v>
      </c>
      <c r="E51" s="337"/>
      <c r="F51" s="337"/>
      <c r="G51" s="337"/>
      <c r="H51" s="337"/>
      <c r="I51" s="337"/>
      <c r="J51" s="337"/>
      <c r="K51" s="199"/>
    </row>
    <row r="52" spans="2:11" s="1" customFormat="1" ht="25.5" customHeight="1">
      <c r="B52" s="198"/>
      <c r="C52" s="338" t="s">
        <v>770</v>
      </c>
      <c r="D52" s="338"/>
      <c r="E52" s="338"/>
      <c r="F52" s="338"/>
      <c r="G52" s="338"/>
      <c r="H52" s="338"/>
      <c r="I52" s="338"/>
      <c r="J52" s="338"/>
      <c r="K52" s="199"/>
    </row>
    <row r="53" spans="2:11" s="1" customFormat="1" ht="5.25" customHeight="1">
      <c r="B53" s="198"/>
      <c r="C53" s="200"/>
      <c r="D53" s="200"/>
      <c r="E53" s="200"/>
      <c r="F53" s="200"/>
      <c r="G53" s="200"/>
      <c r="H53" s="200"/>
      <c r="I53" s="200"/>
      <c r="J53" s="200"/>
      <c r="K53" s="199"/>
    </row>
    <row r="54" spans="2:11" s="1" customFormat="1" ht="15" customHeight="1">
      <c r="B54" s="198"/>
      <c r="C54" s="337" t="s">
        <v>771</v>
      </c>
      <c r="D54" s="337"/>
      <c r="E54" s="337"/>
      <c r="F54" s="337"/>
      <c r="G54" s="337"/>
      <c r="H54" s="337"/>
      <c r="I54" s="337"/>
      <c r="J54" s="337"/>
      <c r="K54" s="199"/>
    </row>
    <row r="55" spans="2:11" s="1" customFormat="1" ht="15" customHeight="1">
      <c r="B55" s="198"/>
      <c r="C55" s="337" t="s">
        <v>772</v>
      </c>
      <c r="D55" s="337"/>
      <c r="E55" s="337"/>
      <c r="F55" s="337"/>
      <c r="G55" s="337"/>
      <c r="H55" s="337"/>
      <c r="I55" s="337"/>
      <c r="J55" s="337"/>
      <c r="K55" s="199"/>
    </row>
    <row r="56" spans="2:11" s="1" customFormat="1" ht="12.75" customHeight="1">
      <c r="B56" s="198"/>
      <c r="C56" s="201"/>
      <c r="D56" s="201"/>
      <c r="E56" s="201"/>
      <c r="F56" s="201"/>
      <c r="G56" s="201"/>
      <c r="H56" s="201"/>
      <c r="I56" s="201"/>
      <c r="J56" s="201"/>
      <c r="K56" s="199"/>
    </row>
    <row r="57" spans="2:11" s="1" customFormat="1" ht="15" customHeight="1">
      <c r="B57" s="198"/>
      <c r="C57" s="337" t="s">
        <v>773</v>
      </c>
      <c r="D57" s="337"/>
      <c r="E57" s="337"/>
      <c r="F57" s="337"/>
      <c r="G57" s="337"/>
      <c r="H57" s="337"/>
      <c r="I57" s="337"/>
      <c r="J57" s="337"/>
      <c r="K57" s="199"/>
    </row>
    <row r="58" spans="2:11" s="1" customFormat="1" ht="15" customHeight="1">
      <c r="B58" s="198"/>
      <c r="C58" s="203"/>
      <c r="D58" s="337" t="s">
        <v>774</v>
      </c>
      <c r="E58" s="337"/>
      <c r="F58" s="337"/>
      <c r="G58" s="337"/>
      <c r="H58" s="337"/>
      <c r="I58" s="337"/>
      <c r="J58" s="337"/>
      <c r="K58" s="199"/>
    </row>
    <row r="59" spans="2:11" s="1" customFormat="1" ht="15" customHeight="1">
      <c r="B59" s="198"/>
      <c r="C59" s="203"/>
      <c r="D59" s="337" t="s">
        <v>775</v>
      </c>
      <c r="E59" s="337"/>
      <c r="F59" s="337"/>
      <c r="G59" s="337"/>
      <c r="H59" s="337"/>
      <c r="I59" s="337"/>
      <c r="J59" s="337"/>
      <c r="K59" s="199"/>
    </row>
    <row r="60" spans="2:11" s="1" customFormat="1" ht="15" customHeight="1">
      <c r="B60" s="198"/>
      <c r="C60" s="203"/>
      <c r="D60" s="337" t="s">
        <v>776</v>
      </c>
      <c r="E60" s="337"/>
      <c r="F60" s="337"/>
      <c r="G60" s="337"/>
      <c r="H60" s="337"/>
      <c r="I60" s="337"/>
      <c r="J60" s="337"/>
      <c r="K60" s="199"/>
    </row>
    <row r="61" spans="2:11" s="1" customFormat="1" ht="15" customHeight="1">
      <c r="B61" s="198"/>
      <c r="C61" s="203"/>
      <c r="D61" s="337" t="s">
        <v>777</v>
      </c>
      <c r="E61" s="337"/>
      <c r="F61" s="337"/>
      <c r="G61" s="337"/>
      <c r="H61" s="337"/>
      <c r="I61" s="337"/>
      <c r="J61" s="337"/>
      <c r="K61" s="199"/>
    </row>
    <row r="62" spans="2:11" s="1" customFormat="1" ht="15" customHeight="1">
      <c r="B62" s="198"/>
      <c r="C62" s="203"/>
      <c r="D62" s="340" t="s">
        <v>778</v>
      </c>
      <c r="E62" s="340"/>
      <c r="F62" s="340"/>
      <c r="G62" s="340"/>
      <c r="H62" s="340"/>
      <c r="I62" s="340"/>
      <c r="J62" s="340"/>
      <c r="K62" s="199"/>
    </row>
    <row r="63" spans="2:11" s="1" customFormat="1" ht="15" customHeight="1">
      <c r="B63" s="198"/>
      <c r="C63" s="203"/>
      <c r="D63" s="337" t="s">
        <v>779</v>
      </c>
      <c r="E63" s="337"/>
      <c r="F63" s="337"/>
      <c r="G63" s="337"/>
      <c r="H63" s="337"/>
      <c r="I63" s="337"/>
      <c r="J63" s="337"/>
      <c r="K63" s="199"/>
    </row>
    <row r="64" spans="2:11" s="1" customFormat="1" ht="12.75" customHeight="1">
      <c r="B64" s="198"/>
      <c r="C64" s="203"/>
      <c r="D64" s="203"/>
      <c r="E64" s="206"/>
      <c r="F64" s="203"/>
      <c r="G64" s="203"/>
      <c r="H64" s="203"/>
      <c r="I64" s="203"/>
      <c r="J64" s="203"/>
      <c r="K64" s="199"/>
    </row>
    <row r="65" spans="2:11" s="1" customFormat="1" ht="15" customHeight="1">
      <c r="B65" s="198"/>
      <c r="C65" s="203"/>
      <c r="D65" s="337" t="s">
        <v>780</v>
      </c>
      <c r="E65" s="337"/>
      <c r="F65" s="337"/>
      <c r="G65" s="337"/>
      <c r="H65" s="337"/>
      <c r="I65" s="337"/>
      <c r="J65" s="337"/>
      <c r="K65" s="199"/>
    </row>
    <row r="66" spans="2:11" s="1" customFormat="1" ht="15" customHeight="1">
      <c r="B66" s="198"/>
      <c r="C66" s="203"/>
      <c r="D66" s="340" t="s">
        <v>781</v>
      </c>
      <c r="E66" s="340"/>
      <c r="F66" s="340"/>
      <c r="G66" s="340"/>
      <c r="H66" s="340"/>
      <c r="I66" s="340"/>
      <c r="J66" s="340"/>
      <c r="K66" s="199"/>
    </row>
    <row r="67" spans="2:11" s="1" customFormat="1" ht="15" customHeight="1">
      <c r="B67" s="198"/>
      <c r="C67" s="203"/>
      <c r="D67" s="337" t="s">
        <v>782</v>
      </c>
      <c r="E67" s="337"/>
      <c r="F67" s="337"/>
      <c r="G67" s="337"/>
      <c r="H67" s="337"/>
      <c r="I67" s="337"/>
      <c r="J67" s="337"/>
      <c r="K67" s="199"/>
    </row>
    <row r="68" spans="2:11" s="1" customFormat="1" ht="15" customHeight="1">
      <c r="B68" s="198"/>
      <c r="C68" s="203"/>
      <c r="D68" s="337" t="s">
        <v>783</v>
      </c>
      <c r="E68" s="337"/>
      <c r="F68" s="337"/>
      <c r="G68" s="337"/>
      <c r="H68" s="337"/>
      <c r="I68" s="337"/>
      <c r="J68" s="337"/>
      <c r="K68" s="199"/>
    </row>
    <row r="69" spans="2:11" s="1" customFormat="1" ht="15" customHeight="1">
      <c r="B69" s="198"/>
      <c r="C69" s="203"/>
      <c r="D69" s="337" t="s">
        <v>784</v>
      </c>
      <c r="E69" s="337"/>
      <c r="F69" s="337"/>
      <c r="G69" s="337"/>
      <c r="H69" s="337"/>
      <c r="I69" s="337"/>
      <c r="J69" s="337"/>
      <c r="K69" s="199"/>
    </row>
    <row r="70" spans="2:11" s="1" customFormat="1" ht="15" customHeight="1">
      <c r="B70" s="198"/>
      <c r="C70" s="203"/>
      <c r="D70" s="337" t="s">
        <v>785</v>
      </c>
      <c r="E70" s="337"/>
      <c r="F70" s="337"/>
      <c r="G70" s="337"/>
      <c r="H70" s="337"/>
      <c r="I70" s="337"/>
      <c r="J70" s="337"/>
      <c r="K70" s="199"/>
    </row>
    <row r="71" spans="2:11" s="1" customFormat="1" ht="12.75" customHeight="1">
      <c r="B71" s="207"/>
      <c r="C71" s="208"/>
      <c r="D71" s="208"/>
      <c r="E71" s="208"/>
      <c r="F71" s="208"/>
      <c r="G71" s="208"/>
      <c r="H71" s="208"/>
      <c r="I71" s="208"/>
      <c r="J71" s="208"/>
      <c r="K71" s="209"/>
    </row>
    <row r="72" spans="2:11" s="1" customFormat="1" ht="18.75" customHeight="1">
      <c r="B72" s="210"/>
      <c r="C72" s="210"/>
      <c r="D72" s="210"/>
      <c r="E72" s="210"/>
      <c r="F72" s="210"/>
      <c r="G72" s="210"/>
      <c r="H72" s="210"/>
      <c r="I72" s="210"/>
      <c r="J72" s="210"/>
      <c r="K72" s="211"/>
    </row>
    <row r="73" spans="2:11" s="1" customFormat="1" ht="18.75" customHeight="1">
      <c r="B73" s="211"/>
      <c r="C73" s="211"/>
      <c r="D73" s="211"/>
      <c r="E73" s="211"/>
      <c r="F73" s="211"/>
      <c r="G73" s="211"/>
      <c r="H73" s="211"/>
      <c r="I73" s="211"/>
      <c r="J73" s="211"/>
      <c r="K73" s="211"/>
    </row>
    <row r="74" spans="2:11" s="1" customFormat="1" ht="7.5" customHeight="1">
      <c r="B74" s="212"/>
      <c r="C74" s="213"/>
      <c r="D74" s="213"/>
      <c r="E74" s="213"/>
      <c r="F74" s="213"/>
      <c r="G74" s="213"/>
      <c r="H74" s="213"/>
      <c r="I74" s="213"/>
      <c r="J74" s="213"/>
      <c r="K74" s="214"/>
    </row>
    <row r="75" spans="2:11" s="1" customFormat="1" ht="45" customHeight="1">
      <c r="B75" s="215"/>
      <c r="C75" s="341" t="s">
        <v>786</v>
      </c>
      <c r="D75" s="341"/>
      <c r="E75" s="341"/>
      <c r="F75" s="341"/>
      <c r="G75" s="341"/>
      <c r="H75" s="341"/>
      <c r="I75" s="341"/>
      <c r="J75" s="341"/>
      <c r="K75" s="216"/>
    </row>
    <row r="76" spans="2:11" s="1" customFormat="1" ht="17.25" customHeight="1">
      <c r="B76" s="215"/>
      <c r="C76" s="217" t="s">
        <v>787</v>
      </c>
      <c r="D76" s="217"/>
      <c r="E76" s="217"/>
      <c r="F76" s="217" t="s">
        <v>788</v>
      </c>
      <c r="G76" s="218"/>
      <c r="H76" s="217" t="s">
        <v>58</v>
      </c>
      <c r="I76" s="217" t="s">
        <v>61</v>
      </c>
      <c r="J76" s="217" t="s">
        <v>789</v>
      </c>
      <c r="K76" s="216"/>
    </row>
    <row r="77" spans="2:11" s="1" customFormat="1" ht="17.25" customHeight="1">
      <c r="B77" s="215"/>
      <c r="C77" s="219" t="s">
        <v>790</v>
      </c>
      <c r="D77" s="219"/>
      <c r="E77" s="219"/>
      <c r="F77" s="220" t="s">
        <v>791</v>
      </c>
      <c r="G77" s="221"/>
      <c r="H77" s="219"/>
      <c r="I77" s="219"/>
      <c r="J77" s="219" t="s">
        <v>792</v>
      </c>
      <c r="K77" s="216"/>
    </row>
    <row r="78" spans="2:11" s="1" customFormat="1" ht="5.25" customHeight="1">
      <c r="B78" s="215"/>
      <c r="C78" s="222"/>
      <c r="D78" s="222"/>
      <c r="E78" s="222"/>
      <c r="F78" s="222"/>
      <c r="G78" s="223"/>
      <c r="H78" s="222"/>
      <c r="I78" s="222"/>
      <c r="J78" s="222"/>
      <c r="K78" s="216"/>
    </row>
    <row r="79" spans="2:11" s="1" customFormat="1" ht="15" customHeight="1">
      <c r="B79" s="215"/>
      <c r="C79" s="204" t="s">
        <v>57</v>
      </c>
      <c r="D79" s="224"/>
      <c r="E79" s="224"/>
      <c r="F79" s="225" t="s">
        <v>793</v>
      </c>
      <c r="G79" s="226"/>
      <c r="H79" s="204" t="s">
        <v>794</v>
      </c>
      <c r="I79" s="204" t="s">
        <v>795</v>
      </c>
      <c r="J79" s="204">
        <v>20</v>
      </c>
      <c r="K79" s="216"/>
    </row>
    <row r="80" spans="2:11" s="1" customFormat="1" ht="15" customHeight="1">
      <c r="B80" s="215"/>
      <c r="C80" s="204" t="s">
        <v>796</v>
      </c>
      <c r="D80" s="204"/>
      <c r="E80" s="204"/>
      <c r="F80" s="225" t="s">
        <v>793</v>
      </c>
      <c r="G80" s="226"/>
      <c r="H80" s="204" t="s">
        <v>797</v>
      </c>
      <c r="I80" s="204" t="s">
        <v>795</v>
      </c>
      <c r="J80" s="204">
        <v>120</v>
      </c>
      <c r="K80" s="216"/>
    </row>
    <row r="81" spans="2:11" s="1" customFormat="1" ht="15" customHeight="1">
      <c r="B81" s="227"/>
      <c r="C81" s="204" t="s">
        <v>798</v>
      </c>
      <c r="D81" s="204"/>
      <c r="E81" s="204"/>
      <c r="F81" s="225" t="s">
        <v>799</v>
      </c>
      <c r="G81" s="226"/>
      <c r="H81" s="204" t="s">
        <v>800</v>
      </c>
      <c r="I81" s="204" t="s">
        <v>795</v>
      </c>
      <c r="J81" s="204">
        <v>50</v>
      </c>
      <c r="K81" s="216"/>
    </row>
    <row r="82" spans="2:11" s="1" customFormat="1" ht="15" customHeight="1">
      <c r="B82" s="227"/>
      <c r="C82" s="204" t="s">
        <v>801</v>
      </c>
      <c r="D82" s="204"/>
      <c r="E82" s="204"/>
      <c r="F82" s="225" t="s">
        <v>793</v>
      </c>
      <c r="G82" s="226"/>
      <c r="H82" s="204" t="s">
        <v>802</v>
      </c>
      <c r="I82" s="204" t="s">
        <v>803</v>
      </c>
      <c r="J82" s="204"/>
      <c r="K82" s="216"/>
    </row>
    <row r="83" spans="2:11" s="1" customFormat="1" ht="15" customHeight="1">
      <c r="B83" s="227"/>
      <c r="C83" s="228" t="s">
        <v>804</v>
      </c>
      <c r="D83" s="228"/>
      <c r="E83" s="228"/>
      <c r="F83" s="229" t="s">
        <v>799</v>
      </c>
      <c r="G83" s="228"/>
      <c r="H83" s="228" t="s">
        <v>805</v>
      </c>
      <c r="I83" s="228" t="s">
        <v>795</v>
      </c>
      <c r="J83" s="228">
        <v>15</v>
      </c>
      <c r="K83" s="216"/>
    </row>
    <row r="84" spans="2:11" s="1" customFormat="1" ht="15" customHeight="1">
      <c r="B84" s="227"/>
      <c r="C84" s="228" t="s">
        <v>806</v>
      </c>
      <c r="D84" s="228"/>
      <c r="E84" s="228"/>
      <c r="F84" s="229" t="s">
        <v>799</v>
      </c>
      <c r="G84" s="228"/>
      <c r="H84" s="228" t="s">
        <v>807</v>
      </c>
      <c r="I84" s="228" t="s">
        <v>795</v>
      </c>
      <c r="J84" s="228">
        <v>15</v>
      </c>
      <c r="K84" s="216"/>
    </row>
    <row r="85" spans="2:11" s="1" customFormat="1" ht="15" customHeight="1">
      <c r="B85" s="227"/>
      <c r="C85" s="228" t="s">
        <v>808</v>
      </c>
      <c r="D85" s="228"/>
      <c r="E85" s="228"/>
      <c r="F85" s="229" t="s">
        <v>799</v>
      </c>
      <c r="G85" s="228"/>
      <c r="H85" s="228" t="s">
        <v>809</v>
      </c>
      <c r="I85" s="228" t="s">
        <v>795</v>
      </c>
      <c r="J85" s="228">
        <v>20</v>
      </c>
      <c r="K85" s="216"/>
    </row>
    <row r="86" spans="2:11" s="1" customFormat="1" ht="15" customHeight="1">
      <c r="B86" s="227"/>
      <c r="C86" s="228" t="s">
        <v>810</v>
      </c>
      <c r="D86" s="228"/>
      <c r="E86" s="228"/>
      <c r="F86" s="229" t="s">
        <v>799</v>
      </c>
      <c r="G86" s="228"/>
      <c r="H86" s="228" t="s">
        <v>811</v>
      </c>
      <c r="I86" s="228" t="s">
        <v>795</v>
      </c>
      <c r="J86" s="228">
        <v>20</v>
      </c>
      <c r="K86" s="216"/>
    </row>
    <row r="87" spans="2:11" s="1" customFormat="1" ht="15" customHeight="1">
      <c r="B87" s="227"/>
      <c r="C87" s="204" t="s">
        <v>812</v>
      </c>
      <c r="D87" s="204"/>
      <c r="E87" s="204"/>
      <c r="F87" s="225" t="s">
        <v>799</v>
      </c>
      <c r="G87" s="226"/>
      <c r="H87" s="204" t="s">
        <v>813</v>
      </c>
      <c r="I87" s="204" t="s">
        <v>795</v>
      </c>
      <c r="J87" s="204">
        <v>50</v>
      </c>
      <c r="K87" s="216"/>
    </row>
    <row r="88" spans="2:11" s="1" customFormat="1" ht="15" customHeight="1">
      <c r="B88" s="227"/>
      <c r="C88" s="204" t="s">
        <v>814</v>
      </c>
      <c r="D88" s="204"/>
      <c r="E88" s="204"/>
      <c r="F88" s="225" t="s">
        <v>799</v>
      </c>
      <c r="G88" s="226"/>
      <c r="H88" s="204" t="s">
        <v>815</v>
      </c>
      <c r="I88" s="204" t="s">
        <v>795</v>
      </c>
      <c r="J88" s="204">
        <v>20</v>
      </c>
      <c r="K88" s="216"/>
    </row>
    <row r="89" spans="2:11" s="1" customFormat="1" ht="15" customHeight="1">
      <c r="B89" s="227"/>
      <c r="C89" s="204" t="s">
        <v>816</v>
      </c>
      <c r="D89" s="204"/>
      <c r="E89" s="204"/>
      <c r="F89" s="225" t="s">
        <v>799</v>
      </c>
      <c r="G89" s="226"/>
      <c r="H89" s="204" t="s">
        <v>817</v>
      </c>
      <c r="I89" s="204" t="s">
        <v>795</v>
      </c>
      <c r="J89" s="204">
        <v>20</v>
      </c>
      <c r="K89" s="216"/>
    </row>
    <row r="90" spans="2:11" s="1" customFormat="1" ht="15" customHeight="1">
      <c r="B90" s="227"/>
      <c r="C90" s="204" t="s">
        <v>818</v>
      </c>
      <c r="D90" s="204"/>
      <c r="E90" s="204"/>
      <c r="F90" s="225" t="s">
        <v>799</v>
      </c>
      <c r="G90" s="226"/>
      <c r="H90" s="204" t="s">
        <v>819</v>
      </c>
      <c r="I90" s="204" t="s">
        <v>795</v>
      </c>
      <c r="J90" s="204">
        <v>50</v>
      </c>
      <c r="K90" s="216"/>
    </row>
    <row r="91" spans="2:11" s="1" customFormat="1" ht="15" customHeight="1">
      <c r="B91" s="227"/>
      <c r="C91" s="204" t="s">
        <v>820</v>
      </c>
      <c r="D91" s="204"/>
      <c r="E91" s="204"/>
      <c r="F91" s="225" t="s">
        <v>799</v>
      </c>
      <c r="G91" s="226"/>
      <c r="H91" s="204" t="s">
        <v>820</v>
      </c>
      <c r="I91" s="204" t="s">
        <v>795</v>
      </c>
      <c r="J91" s="204">
        <v>50</v>
      </c>
      <c r="K91" s="216"/>
    </row>
    <row r="92" spans="2:11" s="1" customFormat="1" ht="15" customHeight="1">
      <c r="B92" s="227"/>
      <c r="C92" s="204" t="s">
        <v>821</v>
      </c>
      <c r="D92" s="204"/>
      <c r="E92" s="204"/>
      <c r="F92" s="225" t="s">
        <v>799</v>
      </c>
      <c r="G92" s="226"/>
      <c r="H92" s="204" t="s">
        <v>822</v>
      </c>
      <c r="I92" s="204" t="s">
        <v>795</v>
      </c>
      <c r="J92" s="204">
        <v>255</v>
      </c>
      <c r="K92" s="216"/>
    </row>
    <row r="93" spans="2:11" s="1" customFormat="1" ht="15" customHeight="1">
      <c r="B93" s="227"/>
      <c r="C93" s="204" t="s">
        <v>823</v>
      </c>
      <c r="D93" s="204"/>
      <c r="E93" s="204"/>
      <c r="F93" s="225" t="s">
        <v>793</v>
      </c>
      <c r="G93" s="226"/>
      <c r="H93" s="204" t="s">
        <v>824</v>
      </c>
      <c r="I93" s="204" t="s">
        <v>825</v>
      </c>
      <c r="J93" s="204"/>
      <c r="K93" s="216"/>
    </row>
    <row r="94" spans="2:11" s="1" customFormat="1" ht="15" customHeight="1">
      <c r="B94" s="227"/>
      <c r="C94" s="204" t="s">
        <v>826</v>
      </c>
      <c r="D94" s="204"/>
      <c r="E94" s="204"/>
      <c r="F94" s="225" t="s">
        <v>793</v>
      </c>
      <c r="G94" s="226"/>
      <c r="H94" s="204" t="s">
        <v>827</v>
      </c>
      <c r="I94" s="204" t="s">
        <v>828</v>
      </c>
      <c r="J94" s="204"/>
      <c r="K94" s="216"/>
    </row>
    <row r="95" spans="2:11" s="1" customFormat="1" ht="15" customHeight="1">
      <c r="B95" s="227"/>
      <c r="C95" s="204" t="s">
        <v>829</v>
      </c>
      <c r="D95" s="204"/>
      <c r="E95" s="204"/>
      <c r="F95" s="225" t="s">
        <v>793</v>
      </c>
      <c r="G95" s="226"/>
      <c r="H95" s="204" t="s">
        <v>829</v>
      </c>
      <c r="I95" s="204" t="s">
        <v>828</v>
      </c>
      <c r="J95" s="204"/>
      <c r="K95" s="216"/>
    </row>
    <row r="96" spans="2:11" s="1" customFormat="1" ht="15" customHeight="1">
      <c r="B96" s="227"/>
      <c r="C96" s="204" t="s">
        <v>42</v>
      </c>
      <c r="D96" s="204"/>
      <c r="E96" s="204"/>
      <c r="F96" s="225" t="s">
        <v>793</v>
      </c>
      <c r="G96" s="226"/>
      <c r="H96" s="204" t="s">
        <v>830</v>
      </c>
      <c r="I96" s="204" t="s">
        <v>828</v>
      </c>
      <c r="J96" s="204"/>
      <c r="K96" s="216"/>
    </row>
    <row r="97" spans="2:11" s="1" customFormat="1" ht="15" customHeight="1">
      <c r="B97" s="227"/>
      <c r="C97" s="204" t="s">
        <v>52</v>
      </c>
      <c r="D97" s="204"/>
      <c r="E97" s="204"/>
      <c r="F97" s="225" t="s">
        <v>793</v>
      </c>
      <c r="G97" s="226"/>
      <c r="H97" s="204" t="s">
        <v>831</v>
      </c>
      <c r="I97" s="204" t="s">
        <v>828</v>
      </c>
      <c r="J97" s="204"/>
      <c r="K97" s="216"/>
    </row>
    <row r="98" spans="2:11" s="1" customFormat="1" ht="15" customHeight="1">
      <c r="B98" s="230"/>
      <c r="C98" s="231"/>
      <c r="D98" s="231"/>
      <c r="E98" s="231"/>
      <c r="F98" s="231"/>
      <c r="G98" s="231"/>
      <c r="H98" s="231"/>
      <c r="I98" s="231"/>
      <c r="J98" s="231"/>
      <c r="K98" s="232"/>
    </row>
    <row r="99" spans="2:11" s="1" customFormat="1" ht="18.75" customHeight="1">
      <c r="B99" s="233"/>
      <c r="C99" s="234"/>
      <c r="D99" s="234"/>
      <c r="E99" s="234"/>
      <c r="F99" s="234"/>
      <c r="G99" s="234"/>
      <c r="H99" s="234"/>
      <c r="I99" s="234"/>
      <c r="J99" s="234"/>
      <c r="K99" s="233"/>
    </row>
    <row r="100" spans="2:11" s="1" customFormat="1" ht="18.75" customHeight="1">
      <c r="B100" s="211"/>
      <c r="C100" s="211"/>
      <c r="D100" s="211"/>
      <c r="E100" s="211"/>
      <c r="F100" s="211"/>
      <c r="G100" s="211"/>
      <c r="H100" s="211"/>
      <c r="I100" s="211"/>
      <c r="J100" s="211"/>
      <c r="K100" s="211"/>
    </row>
    <row r="101" spans="2:11" s="1" customFormat="1" ht="7.5" customHeight="1">
      <c r="B101" s="212"/>
      <c r="C101" s="213"/>
      <c r="D101" s="213"/>
      <c r="E101" s="213"/>
      <c r="F101" s="213"/>
      <c r="G101" s="213"/>
      <c r="H101" s="213"/>
      <c r="I101" s="213"/>
      <c r="J101" s="213"/>
      <c r="K101" s="214"/>
    </row>
    <row r="102" spans="2:11" s="1" customFormat="1" ht="45" customHeight="1">
      <c r="B102" s="215"/>
      <c r="C102" s="341" t="s">
        <v>832</v>
      </c>
      <c r="D102" s="341"/>
      <c r="E102" s="341"/>
      <c r="F102" s="341"/>
      <c r="G102" s="341"/>
      <c r="H102" s="341"/>
      <c r="I102" s="341"/>
      <c r="J102" s="341"/>
      <c r="K102" s="216"/>
    </row>
    <row r="103" spans="2:11" s="1" customFormat="1" ht="17.25" customHeight="1">
      <c r="B103" s="215"/>
      <c r="C103" s="217" t="s">
        <v>787</v>
      </c>
      <c r="D103" s="217"/>
      <c r="E103" s="217"/>
      <c r="F103" s="217" t="s">
        <v>788</v>
      </c>
      <c r="G103" s="218"/>
      <c r="H103" s="217" t="s">
        <v>58</v>
      </c>
      <c r="I103" s="217" t="s">
        <v>61</v>
      </c>
      <c r="J103" s="217" t="s">
        <v>789</v>
      </c>
      <c r="K103" s="216"/>
    </row>
    <row r="104" spans="2:11" s="1" customFormat="1" ht="17.25" customHeight="1">
      <c r="B104" s="215"/>
      <c r="C104" s="219" t="s">
        <v>790</v>
      </c>
      <c r="D104" s="219"/>
      <c r="E104" s="219"/>
      <c r="F104" s="220" t="s">
        <v>791</v>
      </c>
      <c r="G104" s="221"/>
      <c r="H104" s="219"/>
      <c r="I104" s="219"/>
      <c r="J104" s="219" t="s">
        <v>792</v>
      </c>
      <c r="K104" s="216"/>
    </row>
    <row r="105" spans="2:11" s="1" customFormat="1" ht="5.25" customHeight="1">
      <c r="B105" s="215"/>
      <c r="C105" s="217"/>
      <c r="D105" s="217"/>
      <c r="E105" s="217"/>
      <c r="F105" s="217"/>
      <c r="G105" s="235"/>
      <c r="H105" s="217"/>
      <c r="I105" s="217"/>
      <c r="J105" s="217"/>
      <c r="K105" s="216"/>
    </row>
    <row r="106" spans="2:11" s="1" customFormat="1" ht="15" customHeight="1">
      <c r="B106" s="215"/>
      <c r="C106" s="204" t="s">
        <v>57</v>
      </c>
      <c r="D106" s="224"/>
      <c r="E106" s="224"/>
      <c r="F106" s="225" t="s">
        <v>793</v>
      </c>
      <c r="G106" s="204"/>
      <c r="H106" s="204" t="s">
        <v>833</v>
      </c>
      <c r="I106" s="204" t="s">
        <v>795</v>
      </c>
      <c r="J106" s="204">
        <v>20</v>
      </c>
      <c r="K106" s="216"/>
    </row>
    <row r="107" spans="2:11" s="1" customFormat="1" ht="15" customHeight="1">
      <c r="B107" s="215"/>
      <c r="C107" s="204" t="s">
        <v>796</v>
      </c>
      <c r="D107" s="204"/>
      <c r="E107" s="204"/>
      <c r="F107" s="225" t="s">
        <v>793</v>
      </c>
      <c r="G107" s="204"/>
      <c r="H107" s="204" t="s">
        <v>833</v>
      </c>
      <c r="I107" s="204" t="s">
        <v>795</v>
      </c>
      <c r="J107" s="204">
        <v>120</v>
      </c>
      <c r="K107" s="216"/>
    </row>
    <row r="108" spans="2:11" s="1" customFormat="1" ht="15" customHeight="1">
      <c r="B108" s="227"/>
      <c r="C108" s="204" t="s">
        <v>798</v>
      </c>
      <c r="D108" s="204"/>
      <c r="E108" s="204"/>
      <c r="F108" s="225" t="s">
        <v>799</v>
      </c>
      <c r="G108" s="204"/>
      <c r="H108" s="204" t="s">
        <v>833</v>
      </c>
      <c r="I108" s="204" t="s">
        <v>795</v>
      </c>
      <c r="J108" s="204">
        <v>50</v>
      </c>
      <c r="K108" s="216"/>
    </row>
    <row r="109" spans="2:11" s="1" customFormat="1" ht="15" customHeight="1">
      <c r="B109" s="227"/>
      <c r="C109" s="204" t="s">
        <v>801</v>
      </c>
      <c r="D109" s="204"/>
      <c r="E109" s="204"/>
      <c r="F109" s="225" t="s">
        <v>793</v>
      </c>
      <c r="G109" s="204"/>
      <c r="H109" s="204" t="s">
        <v>833</v>
      </c>
      <c r="I109" s="204" t="s">
        <v>803</v>
      </c>
      <c r="J109" s="204"/>
      <c r="K109" s="216"/>
    </row>
    <row r="110" spans="2:11" s="1" customFormat="1" ht="15" customHeight="1">
      <c r="B110" s="227"/>
      <c r="C110" s="204" t="s">
        <v>812</v>
      </c>
      <c r="D110" s="204"/>
      <c r="E110" s="204"/>
      <c r="F110" s="225" t="s">
        <v>799</v>
      </c>
      <c r="G110" s="204"/>
      <c r="H110" s="204" t="s">
        <v>833</v>
      </c>
      <c r="I110" s="204" t="s">
        <v>795</v>
      </c>
      <c r="J110" s="204">
        <v>50</v>
      </c>
      <c r="K110" s="216"/>
    </row>
    <row r="111" spans="2:11" s="1" customFormat="1" ht="15" customHeight="1">
      <c r="B111" s="227"/>
      <c r="C111" s="204" t="s">
        <v>820</v>
      </c>
      <c r="D111" s="204"/>
      <c r="E111" s="204"/>
      <c r="F111" s="225" t="s">
        <v>799</v>
      </c>
      <c r="G111" s="204"/>
      <c r="H111" s="204" t="s">
        <v>833</v>
      </c>
      <c r="I111" s="204" t="s">
        <v>795</v>
      </c>
      <c r="J111" s="204">
        <v>50</v>
      </c>
      <c r="K111" s="216"/>
    </row>
    <row r="112" spans="2:11" s="1" customFormat="1" ht="15" customHeight="1">
      <c r="B112" s="227"/>
      <c r="C112" s="204" t="s">
        <v>818</v>
      </c>
      <c r="D112" s="204"/>
      <c r="E112" s="204"/>
      <c r="F112" s="225" t="s">
        <v>799</v>
      </c>
      <c r="G112" s="204"/>
      <c r="H112" s="204" t="s">
        <v>833</v>
      </c>
      <c r="I112" s="204" t="s">
        <v>795</v>
      </c>
      <c r="J112" s="204">
        <v>50</v>
      </c>
      <c r="K112" s="216"/>
    </row>
    <row r="113" spans="2:11" s="1" customFormat="1" ht="15" customHeight="1">
      <c r="B113" s="227"/>
      <c r="C113" s="204" t="s">
        <v>57</v>
      </c>
      <c r="D113" s="204"/>
      <c r="E113" s="204"/>
      <c r="F113" s="225" t="s">
        <v>793</v>
      </c>
      <c r="G113" s="204"/>
      <c r="H113" s="204" t="s">
        <v>834</v>
      </c>
      <c r="I113" s="204" t="s">
        <v>795</v>
      </c>
      <c r="J113" s="204">
        <v>20</v>
      </c>
      <c r="K113" s="216"/>
    </row>
    <row r="114" spans="2:11" s="1" customFormat="1" ht="15" customHeight="1">
      <c r="B114" s="227"/>
      <c r="C114" s="204" t="s">
        <v>835</v>
      </c>
      <c r="D114" s="204"/>
      <c r="E114" s="204"/>
      <c r="F114" s="225" t="s">
        <v>793</v>
      </c>
      <c r="G114" s="204"/>
      <c r="H114" s="204" t="s">
        <v>836</v>
      </c>
      <c r="I114" s="204" t="s">
        <v>795</v>
      </c>
      <c r="J114" s="204">
        <v>120</v>
      </c>
      <c r="K114" s="216"/>
    </row>
    <row r="115" spans="2:11" s="1" customFormat="1" ht="15" customHeight="1">
      <c r="B115" s="227"/>
      <c r="C115" s="204" t="s">
        <v>42</v>
      </c>
      <c r="D115" s="204"/>
      <c r="E115" s="204"/>
      <c r="F115" s="225" t="s">
        <v>793</v>
      </c>
      <c r="G115" s="204"/>
      <c r="H115" s="204" t="s">
        <v>837</v>
      </c>
      <c r="I115" s="204" t="s">
        <v>828</v>
      </c>
      <c r="J115" s="204"/>
      <c r="K115" s="216"/>
    </row>
    <row r="116" spans="2:11" s="1" customFormat="1" ht="15" customHeight="1">
      <c r="B116" s="227"/>
      <c r="C116" s="204" t="s">
        <v>52</v>
      </c>
      <c r="D116" s="204"/>
      <c r="E116" s="204"/>
      <c r="F116" s="225" t="s">
        <v>793</v>
      </c>
      <c r="G116" s="204"/>
      <c r="H116" s="204" t="s">
        <v>838</v>
      </c>
      <c r="I116" s="204" t="s">
        <v>828</v>
      </c>
      <c r="J116" s="204"/>
      <c r="K116" s="216"/>
    </row>
    <row r="117" spans="2:11" s="1" customFormat="1" ht="15" customHeight="1">
      <c r="B117" s="227"/>
      <c r="C117" s="204" t="s">
        <v>61</v>
      </c>
      <c r="D117" s="204"/>
      <c r="E117" s="204"/>
      <c r="F117" s="225" t="s">
        <v>793</v>
      </c>
      <c r="G117" s="204"/>
      <c r="H117" s="204" t="s">
        <v>839</v>
      </c>
      <c r="I117" s="204" t="s">
        <v>840</v>
      </c>
      <c r="J117" s="204"/>
      <c r="K117" s="216"/>
    </row>
    <row r="118" spans="2:11" s="1" customFormat="1" ht="15" customHeight="1">
      <c r="B118" s="230"/>
      <c r="C118" s="236"/>
      <c r="D118" s="236"/>
      <c r="E118" s="236"/>
      <c r="F118" s="236"/>
      <c r="G118" s="236"/>
      <c r="H118" s="236"/>
      <c r="I118" s="236"/>
      <c r="J118" s="236"/>
      <c r="K118" s="232"/>
    </row>
    <row r="119" spans="2:11" s="1" customFormat="1" ht="18.75" customHeight="1">
      <c r="B119" s="237"/>
      <c r="C119" s="238"/>
      <c r="D119" s="238"/>
      <c r="E119" s="238"/>
      <c r="F119" s="239"/>
      <c r="G119" s="238"/>
      <c r="H119" s="238"/>
      <c r="I119" s="238"/>
      <c r="J119" s="238"/>
      <c r="K119" s="237"/>
    </row>
    <row r="120" spans="2:11" s="1" customFormat="1" ht="18.75" customHeight="1">
      <c r="B120" s="211"/>
      <c r="C120" s="211"/>
      <c r="D120" s="211"/>
      <c r="E120" s="211"/>
      <c r="F120" s="211"/>
      <c r="G120" s="211"/>
      <c r="H120" s="211"/>
      <c r="I120" s="211"/>
      <c r="J120" s="211"/>
      <c r="K120" s="211"/>
    </row>
    <row r="121" spans="2:11" s="1" customFormat="1" ht="7.5" customHeight="1">
      <c r="B121" s="240"/>
      <c r="C121" s="241"/>
      <c r="D121" s="241"/>
      <c r="E121" s="241"/>
      <c r="F121" s="241"/>
      <c r="G121" s="241"/>
      <c r="H121" s="241"/>
      <c r="I121" s="241"/>
      <c r="J121" s="241"/>
      <c r="K121" s="242"/>
    </row>
    <row r="122" spans="2:11" s="1" customFormat="1" ht="45" customHeight="1">
      <c r="B122" s="243"/>
      <c r="C122" s="339" t="s">
        <v>841</v>
      </c>
      <c r="D122" s="339"/>
      <c r="E122" s="339"/>
      <c r="F122" s="339"/>
      <c r="G122" s="339"/>
      <c r="H122" s="339"/>
      <c r="I122" s="339"/>
      <c r="J122" s="339"/>
      <c r="K122" s="244"/>
    </row>
    <row r="123" spans="2:11" s="1" customFormat="1" ht="17.25" customHeight="1">
      <c r="B123" s="245"/>
      <c r="C123" s="217" t="s">
        <v>787</v>
      </c>
      <c r="D123" s="217"/>
      <c r="E123" s="217"/>
      <c r="F123" s="217" t="s">
        <v>788</v>
      </c>
      <c r="G123" s="218"/>
      <c r="H123" s="217" t="s">
        <v>58</v>
      </c>
      <c r="I123" s="217" t="s">
        <v>61</v>
      </c>
      <c r="J123" s="217" t="s">
        <v>789</v>
      </c>
      <c r="K123" s="246"/>
    </row>
    <row r="124" spans="2:11" s="1" customFormat="1" ht="17.25" customHeight="1">
      <c r="B124" s="245"/>
      <c r="C124" s="219" t="s">
        <v>790</v>
      </c>
      <c r="D124" s="219"/>
      <c r="E124" s="219"/>
      <c r="F124" s="220" t="s">
        <v>791</v>
      </c>
      <c r="G124" s="221"/>
      <c r="H124" s="219"/>
      <c r="I124" s="219"/>
      <c r="J124" s="219" t="s">
        <v>792</v>
      </c>
      <c r="K124" s="246"/>
    </row>
    <row r="125" spans="2:11" s="1" customFormat="1" ht="5.25" customHeight="1">
      <c r="B125" s="247"/>
      <c r="C125" s="222"/>
      <c r="D125" s="222"/>
      <c r="E125" s="222"/>
      <c r="F125" s="222"/>
      <c r="G125" s="248"/>
      <c r="H125" s="222"/>
      <c r="I125" s="222"/>
      <c r="J125" s="222"/>
      <c r="K125" s="249"/>
    </row>
    <row r="126" spans="2:11" s="1" customFormat="1" ht="15" customHeight="1">
      <c r="B126" s="247"/>
      <c r="C126" s="204" t="s">
        <v>796</v>
      </c>
      <c r="D126" s="224"/>
      <c r="E126" s="224"/>
      <c r="F126" s="225" t="s">
        <v>793</v>
      </c>
      <c r="G126" s="204"/>
      <c r="H126" s="204" t="s">
        <v>833</v>
      </c>
      <c r="I126" s="204" t="s">
        <v>795</v>
      </c>
      <c r="J126" s="204">
        <v>120</v>
      </c>
      <c r="K126" s="250"/>
    </row>
    <row r="127" spans="2:11" s="1" customFormat="1" ht="15" customHeight="1">
      <c r="B127" s="247"/>
      <c r="C127" s="204" t="s">
        <v>842</v>
      </c>
      <c r="D127" s="204"/>
      <c r="E127" s="204"/>
      <c r="F127" s="225" t="s">
        <v>793</v>
      </c>
      <c r="G127" s="204"/>
      <c r="H127" s="204" t="s">
        <v>843</v>
      </c>
      <c r="I127" s="204" t="s">
        <v>795</v>
      </c>
      <c r="J127" s="204" t="s">
        <v>844</v>
      </c>
      <c r="K127" s="250"/>
    </row>
    <row r="128" spans="2:11" s="1" customFormat="1" ht="15" customHeight="1">
      <c r="B128" s="247"/>
      <c r="C128" s="204" t="s">
        <v>741</v>
      </c>
      <c r="D128" s="204"/>
      <c r="E128" s="204"/>
      <c r="F128" s="225" t="s">
        <v>793</v>
      </c>
      <c r="G128" s="204"/>
      <c r="H128" s="204" t="s">
        <v>845</v>
      </c>
      <c r="I128" s="204" t="s">
        <v>795</v>
      </c>
      <c r="J128" s="204" t="s">
        <v>844</v>
      </c>
      <c r="K128" s="250"/>
    </row>
    <row r="129" spans="2:11" s="1" customFormat="1" ht="15" customHeight="1">
      <c r="B129" s="247"/>
      <c r="C129" s="204" t="s">
        <v>804</v>
      </c>
      <c r="D129" s="204"/>
      <c r="E129" s="204"/>
      <c r="F129" s="225" t="s">
        <v>799</v>
      </c>
      <c r="G129" s="204"/>
      <c r="H129" s="204" t="s">
        <v>805</v>
      </c>
      <c r="I129" s="204" t="s">
        <v>795</v>
      </c>
      <c r="J129" s="204">
        <v>15</v>
      </c>
      <c r="K129" s="250"/>
    </row>
    <row r="130" spans="2:11" s="1" customFormat="1" ht="15" customHeight="1">
      <c r="B130" s="247"/>
      <c r="C130" s="228" t="s">
        <v>806</v>
      </c>
      <c r="D130" s="228"/>
      <c r="E130" s="228"/>
      <c r="F130" s="229" t="s">
        <v>799</v>
      </c>
      <c r="G130" s="228"/>
      <c r="H130" s="228" t="s">
        <v>807</v>
      </c>
      <c r="I130" s="228" t="s">
        <v>795</v>
      </c>
      <c r="J130" s="228">
        <v>15</v>
      </c>
      <c r="K130" s="250"/>
    </row>
    <row r="131" spans="2:11" s="1" customFormat="1" ht="15" customHeight="1">
      <c r="B131" s="247"/>
      <c r="C131" s="228" t="s">
        <v>808</v>
      </c>
      <c r="D131" s="228"/>
      <c r="E131" s="228"/>
      <c r="F131" s="229" t="s">
        <v>799</v>
      </c>
      <c r="G131" s="228"/>
      <c r="H131" s="228" t="s">
        <v>809</v>
      </c>
      <c r="I131" s="228" t="s">
        <v>795</v>
      </c>
      <c r="J131" s="228">
        <v>20</v>
      </c>
      <c r="K131" s="250"/>
    </row>
    <row r="132" spans="2:11" s="1" customFormat="1" ht="15" customHeight="1">
      <c r="B132" s="247"/>
      <c r="C132" s="228" t="s">
        <v>810</v>
      </c>
      <c r="D132" s="228"/>
      <c r="E132" s="228"/>
      <c r="F132" s="229" t="s">
        <v>799</v>
      </c>
      <c r="G132" s="228"/>
      <c r="H132" s="228" t="s">
        <v>811</v>
      </c>
      <c r="I132" s="228" t="s">
        <v>795</v>
      </c>
      <c r="J132" s="228">
        <v>20</v>
      </c>
      <c r="K132" s="250"/>
    </row>
    <row r="133" spans="2:11" s="1" customFormat="1" ht="15" customHeight="1">
      <c r="B133" s="247"/>
      <c r="C133" s="204" t="s">
        <v>798</v>
      </c>
      <c r="D133" s="204"/>
      <c r="E133" s="204"/>
      <c r="F133" s="225" t="s">
        <v>799</v>
      </c>
      <c r="G133" s="204"/>
      <c r="H133" s="204" t="s">
        <v>833</v>
      </c>
      <c r="I133" s="204" t="s">
        <v>795</v>
      </c>
      <c r="J133" s="204">
        <v>50</v>
      </c>
      <c r="K133" s="250"/>
    </row>
    <row r="134" spans="2:11" s="1" customFormat="1" ht="15" customHeight="1">
      <c r="B134" s="247"/>
      <c r="C134" s="204" t="s">
        <v>812</v>
      </c>
      <c r="D134" s="204"/>
      <c r="E134" s="204"/>
      <c r="F134" s="225" t="s">
        <v>799</v>
      </c>
      <c r="G134" s="204"/>
      <c r="H134" s="204" t="s">
        <v>833</v>
      </c>
      <c r="I134" s="204" t="s">
        <v>795</v>
      </c>
      <c r="J134" s="204">
        <v>50</v>
      </c>
      <c r="K134" s="250"/>
    </row>
    <row r="135" spans="2:11" s="1" customFormat="1" ht="15" customHeight="1">
      <c r="B135" s="247"/>
      <c r="C135" s="204" t="s">
        <v>818</v>
      </c>
      <c r="D135" s="204"/>
      <c r="E135" s="204"/>
      <c r="F135" s="225" t="s">
        <v>799</v>
      </c>
      <c r="G135" s="204"/>
      <c r="H135" s="204" t="s">
        <v>833</v>
      </c>
      <c r="I135" s="204" t="s">
        <v>795</v>
      </c>
      <c r="J135" s="204">
        <v>50</v>
      </c>
      <c r="K135" s="250"/>
    </row>
    <row r="136" spans="2:11" s="1" customFormat="1" ht="15" customHeight="1">
      <c r="B136" s="247"/>
      <c r="C136" s="204" t="s">
        <v>820</v>
      </c>
      <c r="D136" s="204"/>
      <c r="E136" s="204"/>
      <c r="F136" s="225" t="s">
        <v>799</v>
      </c>
      <c r="G136" s="204"/>
      <c r="H136" s="204" t="s">
        <v>833</v>
      </c>
      <c r="I136" s="204" t="s">
        <v>795</v>
      </c>
      <c r="J136" s="204">
        <v>50</v>
      </c>
      <c r="K136" s="250"/>
    </row>
    <row r="137" spans="2:11" s="1" customFormat="1" ht="15" customHeight="1">
      <c r="B137" s="247"/>
      <c r="C137" s="204" t="s">
        <v>821</v>
      </c>
      <c r="D137" s="204"/>
      <c r="E137" s="204"/>
      <c r="F137" s="225" t="s">
        <v>799</v>
      </c>
      <c r="G137" s="204"/>
      <c r="H137" s="204" t="s">
        <v>846</v>
      </c>
      <c r="I137" s="204" t="s">
        <v>795</v>
      </c>
      <c r="J137" s="204">
        <v>255</v>
      </c>
      <c r="K137" s="250"/>
    </row>
    <row r="138" spans="2:11" s="1" customFormat="1" ht="15" customHeight="1">
      <c r="B138" s="247"/>
      <c r="C138" s="204" t="s">
        <v>823</v>
      </c>
      <c r="D138" s="204"/>
      <c r="E138" s="204"/>
      <c r="F138" s="225" t="s">
        <v>793</v>
      </c>
      <c r="G138" s="204"/>
      <c r="H138" s="204" t="s">
        <v>847</v>
      </c>
      <c r="I138" s="204" t="s">
        <v>825</v>
      </c>
      <c r="J138" s="204"/>
      <c r="K138" s="250"/>
    </row>
    <row r="139" spans="2:11" s="1" customFormat="1" ht="15" customHeight="1">
      <c r="B139" s="247"/>
      <c r="C139" s="204" t="s">
        <v>826</v>
      </c>
      <c r="D139" s="204"/>
      <c r="E139" s="204"/>
      <c r="F139" s="225" t="s">
        <v>793</v>
      </c>
      <c r="G139" s="204"/>
      <c r="H139" s="204" t="s">
        <v>848</v>
      </c>
      <c r="I139" s="204" t="s">
        <v>828</v>
      </c>
      <c r="J139" s="204"/>
      <c r="K139" s="250"/>
    </row>
    <row r="140" spans="2:11" s="1" customFormat="1" ht="15" customHeight="1">
      <c r="B140" s="247"/>
      <c r="C140" s="204" t="s">
        <v>829</v>
      </c>
      <c r="D140" s="204"/>
      <c r="E140" s="204"/>
      <c r="F140" s="225" t="s">
        <v>793</v>
      </c>
      <c r="G140" s="204"/>
      <c r="H140" s="204" t="s">
        <v>829</v>
      </c>
      <c r="I140" s="204" t="s">
        <v>828</v>
      </c>
      <c r="J140" s="204"/>
      <c r="K140" s="250"/>
    </row>
    <row r="141" spans="2:11" s="1" customFormat="1" ht="15" customHeight="1">
      <c r="B141" s="247"/>
      <c r="C141" s="204" t="s">
        <v>42</v>
      </c>
      <c r="D141" s="204"/>
      <c r="E141" s="204"/>
      <c r="F141" s="225" t="s">
        <v>793</v>
      </c>
      <c r="G141" s="204"/>
      <c r="H141" s="204" t="s">
        <v>849</v>
      </c>
      <c r="I141" s="204" t="s">
        <v>828</v>
      </c>
      <c r="J141" s="204"/>
      <c r="K141" s="250"/>
    </row>
    <row r="142" spans="2:11" s="1" customFormat="1" ht="15" customHeight="1">
      <c r="B142" s="247"/>
      <c r="C142" s="204" t="s">
        <v>850</v>
      </c>
      <c r="D142" s="204"/>
      <c r="E142" s="204"/>
      <c r="F142" s="225" t="s">
        <v>793</v>
      </c>
      <c r="G142" s="204"/>
      <c r="H142" s="204" t="s">
        <v>851</v>
      </c>
      <c r="I142" s="204" t="s">
        <v>828</v>
      </c>
      <c r="J142" s="204"/>
      <c r="K142" s="250"/>
    </row>
    <row r="143" spans="2:11" s="1" customFormat="1" ht="15" customHeight="1">
      <c r="B143" s="251"/>
      <c r="C143" s="252"/>
      <c r="D143" s="252"/>
      <c r="E143" s="252"/>
      <c r="F143" s="252"/>
      <c r="G143" s="252"/>
      <c r="H143" s="252"/>
      <c r="I143" s="252"/>
      <c r="J143" s="252"/>
      <c r="K143" s="253"/>
    </row>
    <row r="144" spans="2:11" s="1" customFormat="1" ht="18.75" customHeight="1">
      <c r="B144" s="238"/>
      <c r="C144" s="238"/>
      <c r="D144" s="238"/>
      <c r="E144" s="238"/>
      <c r="F144" s="239"/>
      <c r="G144" s="238"/>
      <c r="H144" s="238"/>
      <c r="I144" s="238"/>
      <c r="J144" s="238"/>
      <c r="K144" s="238"/>
    </row>
    <row r="145" spans="2:11" s="1" customFormat="1" ht="18.75" customHeight="1">
      <c r="B145" s="211"/>
      <c r="C145" s="211"/>
      <c r="D145" s="211"/>
      <c r="E145" s="211"/>
      <c r="F145" s="211"/>
      <c r="G145" s="211"/>
      <c r="H145" s="211"/>
      <c r="I145" s="211"/>
      <c r="J145" s="211"/>
      <c r="K145" s="211"/>
    </row>
    <row r="146" spans="2:11" s="1" customFormat="1" ht="7.5" customHeight="1">
      <c r="B146" s="212"/>
      <c r="C146" s="213"/>
      <c r="D146" s="213"/>
      <c r="E146" s="213"/>
      <c r="F146" s="213"/>
      <c r="G146" s="213"/>
      <c r="H146" s="213"/>
      <c r="I146" s="213"/>
      <c r="J146" s="213"/>
      <c r="K146" s="214"/>
    </row>
    <row r="147" spans="2:11" s="1" customFormat="1" ht="45" customHeight="1">
      <c r="B147" s="215"/>
      <c r="C147" s="341" t="s">
        <v>852</v>
      </c>
      <c r="D147" s="341"/>
      <c r="E147" s="341"/>
      <c r="F147" s="341"/>
      <c r="G147" s="341"/>
      <c r="H147" s="341"/>
      <c r="I147" s="341"/>
      <c r="J147" s="341"/>
      <c r="K147" s="216"/>
    </row>
    <row r="148" spans="2:11" s="1" customFormat="1" ht="17.25" customHeight="1">
      <c r="B148" s="215"/>
      <c r="C148" s="217" t="s">
        <v>787</v>
      </c>
      <c r="D148" s="217"/>
      <c r="E148" s="217"/>
      <c r="F148" s="217" t="s">
        <v>788</v>
      </c>
      <c r="G148" s="218"/>
      <c r="H148" s="217" t="s">
        <v>58</v>
      </c>
      <c r="I148" s="217" t="s">
        <v>61</v>
      </c>
      <c r="J148" s="217" t="s">
        <v>789</v>
      </c>
      <c r="K148" s="216"/>
    </row>
    <row r="149" spans="2:11" s="1" customFormat="1" ht="17.25" customHeight="1">
      <c r="B149" s="215"/>
      <c r="C149" s="219" t="s">
        <v>790</v>
      </c>
      <c r="D149" s="219"/>
      <c r="E149" s="219"/>
      <c r="F149" s="220" t="s">
        <v>791</v>
      </c>
      <c r="G149" s="221"/>
      <c r="H149" s="219"/>
      <c r="I149" s="219"/>
      <c r="J149" s="219" t="s">
        <v>792</v>
      </c>
      <c r="K149" s="216"/>
    </row>
    <row r="150" spans="2:11" s="1" customFormat="1" ht="5.25" customHeight="1">
      <c r="B150" s="227"/>
      <c r="C150" s="222"/>
      <c r="D150" s="222"/>
      <c r="E150" s="222"/>
      <c r="F150" s="222"/>
      <c r="G150" s="223"/>
      <c r="H150" s="222"/>
      <c r="I150" s="222"/>
      <c r="J150" s="222"/>
      <c r="K150" s="250"/>
    </row>
    <row r="151" spans="2:11" s="1" customFormat="1" ht="15" customHeight="1">
      <c r="B151" s="227"/>
      <c r="C151" s="254" t="s">
        <v>796</v>
      </c>
      <c r="D151" s="204"/>
      <c r="E151" s="204"/>
      <c r="F151" s="255" t="s">
        <v>793</v>
      </c>
      <c r="G151" s="204"/>
      <c r="H151" s="254" t="s">
        <v>833</v>
      </c>
      <c r="I151" s="254" t="s">
        <v>795</v>
      </c>
      <c r="J151" s="254">
        <v>120</v>
      </c>
      <c r="K151" s="250"/>
    </row>
    <row r="152" spans="2:11" s="1" customFormat="1" ht="15" customHeight="1">
      <c r="B152" s="227"/>
      <c r="C152" s="254" t="s">
        <v>842</v>
      </c>
      <c r="D152" s="204"/>
      <c r="E152" s="204"/>
      <c r="F152" s="255" t="s">
        <v>793</v>
      </c>
      <c r="G152" s="204"/>
      <c r="H152" s="254" t="s">
        <v>853</v>
      </c>
      <c r="I152" s="254" t="s">
        <v>795</v>
      </c>
      <c r="J152" s="254" t="s">
        <v>844</v>
      </c>
      <c r="K152" s="250"/>
    </row>
    <row r="153" spans="2:11" s="1" customFormat="1" ht="15" customHeight="1">
      <c r="B153" s="227"/>
      <c r="C153" s="254" t="s">
        <v>741</v>
      </c>
      <c r="D153" s="204"/>
      <c r="E153" s="204"/>
      <c r="F153" s="255" t="s">
        <v>793</v>
      </c>
      <c r="G153" s="204"/>
      <c r="H153" s="254" t="s">
        <v>854</v>
      </c>
      <c r="I153" s="254" t="s">
        <v>795</v>
      </c>
      <c r="J153" s="254" t="s">
        <v>844</v>
      </c>
      <c r="K153" s="250"/>
    </row>
    <row r="154" spans="2:11" s="1" customFormat="1" ht="15" customHeight="1">
      <c r="B154" s="227"/>
      <c r="C154" s="254" t="s">
        <v>798</v>
      </c>
      <c r="D154" s="204"/>
      <c r="E154" s="204"/>
      <c r="F154" s="255" t="s">
        <v>799</v>
      </c>
      <c r="G154" s="204"/>
      <c r="H154" s="254" t="s">
        <v>833</v>
      </c>
      <c r="I154" s="254" t="s">
        <v>795</v>
      </c>
      <c r="J154" s="254">
        <v>50</v>
      </c>
      <c r="K154" s="250"/>
    </row>
    <row r="155" spans="2:11" s="1" customFormat="1" ht="15" customHeight="1">
      <c r="B155" s="227"/>
      <c r="C155" s="254" t="s">
        <v>801</v>
      </c>
      <c r="D155" s="204"/>
      <c r="E155" s="204"/>
      <c r="F155" s="255" t="s">
        <v>793</v>
      </c>
      <c r="G155" s="204"/>
      <c r="H155" s="254" t="s">
        <v>833</v>
      </c>
      <c r="I155" s="254" t="s">
        <v>803</v>
      </c>
      <c r="J155" s="254"/>
      <c r="K155" s="250"/>
    </row>
    <row r="156" spans="2:11" s="1" customFormat="1" ht="15" customHeight="1">
      <c r="B156" s="227"/>
      <c r="C156" s="254" t="s">
        <v>812</v>
      </c>
      <c r="D156" s="204"/>
      <c r="E156" s="204"/>
      <c r="F156" s="255" t="s">
        <v>799</v>
      </c>
      <c r="G156" s="204"/>
      <c r="H156" s="254" t="s">
        <v>833</v>
      </c>
      <c r="I156" s="254" t="s">
        <v>795</v>
      </c>
      <c r="J156" s="254">
        <v>50</v>
      </c>
      <c r="K156" s="250"/>
    </row>
    <row r="157" spans="2:11" s="1" customFormat="1" ht="15" customHeight="1">
      <c r="B157" s="227"/>
      <c r="C157" s="254" t="s">
        <v>820</v>
      </c>
      <c r="D157" s="204"/>
      <c r="E157" s="204"/>
      <c r="F157" s="255" t="s">
        <v>799</v>
      </c>
      <c r="G157" s="204"/>
      <c r="H157" s="254" t="s">
        <v>833</v>
      </c>
      <c r="I157" s="254" t="s">
        <v>795</v>
      </c>
      <c r="J157" s="254">
        <v>50</v>
      </c>
      <c r="K157" s="250"/>
    </row>
    <row r="158" spans="2:11" s="1" customFormat="1" ht="15" customHeight="1">
      <c r="B158" s="227"/>
      <c r="C158" s="254" t="s">
        <v>818</v>
      </c>
      <c r="D158" s="204"/>
      <c r="E158" s="204"/>
      <c r="F158" s="255" t="s">
        <v>799</v>
      </c>
      <c r="G158" s="204"/>
      <c r="H158" s="254" t="s">
        <v>833</v>
      </c>
      <c r="I158" s="254" t="s">
        <v>795</v>
      </c>
      <c r="J158" s="254">
        <v>50</v>
      </c>
      <c r="K158" s="250"/>
    </row>
    <row r="159" spans="2:11" s="1" customFormat="1" ht="15" customHeight="1">
      <c r="B159" s="227"/>
      <c r="C159" s="254" t="s">
        <v>92</v>
      </c>
      <c r="D159" s="204"/>
      <c r="E159" s="204"/>
      <c r="F159" s="255" t="s">
        <v>793</v>
      </c>
      <c r="G159" s="204"/>
      <c r="H159" s="254" t="s">
        <v>855</v>
      </c>
      <c r="I159" s="254" t="s">
        <v>795</v>
      </c>
      <c r="J159" s="254" t="s">
        <v>856</v>
      </c>
      <c r="K159" s="250"/>
    </row>
    <row r="160" spans="2:11" s="1" customFormat="1" ht="15" customHeight="1">
      <c r="B160" s="227"/>
      <c r="C160" s="254" t="s">
        <v>857</v>
      </c>
      <c r="D160" s="204"/>
      <c r="E160" s="204"/>
      <c r="F160" s="255" t="s">
        <v>793</v>
      </c>
      <c r="G160" s="204"/>
      <c r="H160" s="254" t="s">
        <v>858</v>
      </c>
      <c r="I160" s="254" t="s">
        <v>828</v>
      </c>
      <c r="J160" s="254"/>
      <c r="K160" s="250"/>
    </row>
    <row r="161" spans="2:11" s="1" customFormat="1" ht="15" customHeight="1">
      <c r="B161" s="256"/>
      <c r="C161" s="236"/>
      <c r="D161" s="236"/>
      <c r="E161" s="236"/>
      <c r="F161" s="236"/>
      <c r="G161" s="236"/>
      <c r="H161" s="236"/>
      <c r="I161" s="236"/>
      <c r="J161" s="236"/>
      <c r="K161" s="257"/>
    </row>
    <row r="162" spans="2:11" s="1" customFormat="1" ht="18.75" customHeight="1">
      <c r="B162" s="238"/>
      <c r="C162" s="248"/>
      <c r="D162" s="248"/>
      <c r="E162" s="248"/>
      <c r="F162" s="258"/>
      <c r="G162" s="248"/>
      <c r="H162" s="248"/>
      <c r="I162" s="248"/>
      <c r="J162" s="248"/>
      <c r="K162" s="238"/>
    </row>
    <row r="163" spans="2:11" s="1" customFormat="1" ht="18.75" customHeight="1">
      <c r="B163" s="211"/>
      <c r="C163" s="211"/>
      <c r="D163" s="211"/>
      <c r="E163" s="211"/>
      <c r="F163" s="211"/>
      <c r="G163" s="211"/>
      <c r="H163" s="211"/>
      <c r="I163" s="211"/>
      <c r="J163" s="211"/>
      <c r="K163" s="211"/>
    </row>
    <row r="164" spans="2:11" s="1" customFormat="1" ht="7.5" customHeight="1">
      <c r="B164" s="193"/>
      <c r="C164" s="194"/>
      <c r="D164" s="194"/>
      <c r="E164" s="194"/>
      <c r="F164" s="194"/>
      <c r="G164" s="194"/>
      <c r="H164" s="194"/>
      <c r="I164" s="194"/>
      <c r="J164" s="194"/>
      <c r="K164" s="195"/>
    </row>
    <row r="165" spans="2:11" s="1" customFormat="1" ht="45" customHeight="1">
      <c r="B165" s="196"/>
      <c r="C165" s="339" t="s">
        <v>859</v>
      </c>
      <c r="D165" s="339"/>
      <c r="E165" s="339"/>
      <c r="F165" s="339"/>
      <c r="G165" s="339"/>
      <c r="H165" s="339"/>
      <c r="I165" s="339"/>
      <c r="J165" s="339"/>
      <c r="K165" s="197"/>
    </row>
    <row r="166" spans="2:11" s="1" customFormat="1" ht="17.25" customHeight="1">
      <c r="B166" s="196"/>
      <c r="C166" s="217" t="s">
        <v>787</v>
      </c>
      <c r="D166" s="217"/>
      <c r="E166" s="217"/>
      <c r="F166" s="217" t="s">
        <v>788</v>
      </c>
      <c r="G166" s="259"/>
      <c r="H166" s="260" t="s">
        <v>58</v>
      </c>
      <c r="I166" s="260" t="s">
        <v>61</v>
      </c>
      <c r="J166" s="217" t="s">
        <v>789</v>
      </c>
      <c r="K166" s="197"/>
    </row>
    <row r="167" spans="2:11" s="1" customFormat="1" ht="17.25" customHeight="1">
      <c r="B167" s="198"/>
      <c r="C167" s="219" t="s">
        <v>790</v>
      </c>
      <c r="D167" s="219"/>
      <c r="E167" s="219"/>
      <c r="F167" s="220" t="s">
        <v>791</v>
      </c>
      <c r="G167" s="261"/>
      <c r="H167" s="262"/>
      <c r="I167" s="262"/>
      <c r="J167" s="219" t="s">
        <v>792</v>
      </c>
      <c r="K167" s="199"/>
    </row>
    <row r="168" spans="2:11" s="1" customFormat="1" ht="5.25" customHeight="1">
      <c r="B168" s="227"/>
      <c r="C168" s="222"/>
      <c r="D168" s="222"/>
      <c r="E168" s="222"/>
      <c r="F168" s="222"/>
      <c r="G168" s="223"/>
      <c r="H168" s="222"/>
      <c r="I168" s="222"/>
      <c r="J168" s="222"/>
      <c r="K168" s="250"/>
    </row>
    <row r="169" spans="2:11" s="1" customFormat="1" ht="15" customHeight="1">
      <c r="B169" s="227"/>
      <c r="C169" s="204" t="s">
        <v>796</v>
      </c>
      <c r="D169" s="204"/>
      <c r="E169" s="204"/>
      <c r="F169" s="225" t="s">
        <v>793</v>
      </c>
      <c r="G169" s="204"/>
      <c r="H169" s="204" t="s">
        <v>833</v>
      </c>
      <c r="I169" s="204" t="s">
        <v>795</v>
      </c>
      <c r="J169" s="204">
        <v>120</v>
      </c>
      <c r="K169" s="250"/>
    </row>
    <row r="170" spans="2:11" s="1" customFormat="1" ht="15" customHeight="1">
      <c r="B170" s="227"/>
      <c r="C170" s="204" t="s">
        <v>842</v>
      </c>
      <c r="D170" s="204"/>
      <c r="E170" s="204"/>
      <c r="F170" s="225" t="s">
        <v>793</v>
      </c>
      <c r="G170" s="204"/>
      <c r="H170" s="204" t="s">
        <v>843</v>
      </c>
      <c r="I170" s="204" t="s">
        <v>795</v>
      </c>
      <c r="J170" s="204" t="s">
        <v>844</v>
      </c>
      <c r="K170" s="250"/>
    </row>
    <row r="171" spans="2:11" s="1" customFormat="1" ht="15" customHeight="1">
      <c r="B171" s="227"/>
      <c r="C171" s="204" t="s">
        <v>741</v>
      </c>
      <c r="D171" s="204"/>
      <c r="E171" s="204"/>
      <c r="F171" s="225" t="s">
        <v>793</v>
      </c>
      <c r="G171" s="204"/>
      <c r="H171" s="204" t="s">
        <v>860</v>
      </c>
      <c r="I171" s="204" t="s">
        <v>795</v>
      </c>
      <c r="J171" s="204" t="s">
        <v>844</v>
      </c>
      <c r="K171" s="250"/>
    </row>
    <row r="172" spans="2:11" s="1" customFormat="1" ht="15" customHeight="1">
      <c r="B172" s="227"/>
      <c r="C172" s="204" t="s">
        <v>798</v>
      </c>
      <c r="D172" s="204"/>
      <c r="E172" s="204"/>
      <c r="F172" s="225" t="s">
        <v>799</v>
      </c>
      <c r="G172" s="204"/>
      <c r="H172" s="204" t="s">
        <v>860</v>
      </c>
      <c r="I172" s="204" t="s">
        <v>795</v>
      </c>
      <c r="J172" s="204">
        <v>50</v>
      </c>
      <c r="K172" s="250"/>
    </row>
    <row r="173" spans="2:11" s="1" customFormat="1" ht="15" customHeight="1">
      <c r="B173" s="227"/>
      <c r="C173" s="204" t="s">
        <v>801</v>
      </c>
      <c r="D173" s="204"/>
      <c r="E173" s="204"/>
      <c r="F173" s="225" t="s">
        <v>793</v>
      </c>
      <c r="G173" s="204"/>
      <c r="H173" s="204" t="s">
        <v>860</v>
      </c>
      <c r="I173" s="204" t="s">
        <v>803</v>
      </c>
      <c r="J173" s="204"/>
      <c r="K173" s="250"/>
    </row>
    <row r="174" spans="2:11" s="1" customFormat="1" ht="15" customHeight="1">
      <c r="B174" s="227"/>
      <c r="C174" s="204" t="s">
        <v>812</v>
      </c>
      <c r="D174" s="204"/>
      <c r="E174" s="204"/>
      <c r="F174" s="225" t="s">
        <v>799</v>
      </c>
      <c r="G174" s="204"/>
      <c r="H174" s="204" t="s">
        <v>860</v>
      </c>
      <c r="I174" s="204" t="s">
        <v>795</v>
      </c>
      <c r="J174" s="204">
        <v>50</v>
      </c>
      <c r="K174" s="250"/>
    </row>
    <row r="175" spans="2:11" s="1" customFormat="1" ht="15" customHeight="1">
      <c r="B175" s="227"/>
      <c r="C175" s="204" t="s">
        <v>820</v>
      </c>
      <c r="D175" s="204"/>
      <c r="E175" s="204"/>
      <c r="F175" s="225" t="s">
        <v>799</v>
      </c>
      <c r="G175" s="204"/>
      <c r="H175" s="204" t="s">
        <v>860</v>
      </c>
      <c r="I175" s="204" t="s">
        <v>795</v>
      </c>
      <c r="J175" s="204">
        <v>50</v>
      </c>
      <c r="K175" s="250"/>
    </row>
    <row r="176" spans="2:11" s="1" customFormat="1" ht="15" customHeight="1">
      <c r="B176" s="227"/>
      <c r="C176" s="204" t="s">
        <v>818</v>
      </c>
      <c r="D176" s="204"/>
      <c r="E176" s="204"/>
      <c r="F176" s="225" t="s">
        <v>799</v>
      </c>
      <c r="G176" s="204"/>
      <c r="H176" s="204" t="s">
        <v>860</v>
      </c>
      <c r="I176" s="204" t="s">
        <v>795</v>
      </c>
      <c r="J176" s="204">
        <v>50</v>
      </c>
      <c r="K176" s="250"/>
    </row>
    <row r="177" spans="2:11" s="1" customFormat="1" ht="15" customHeight="1">
      <c r="B177" s="227"/>
      <c r="C177" s="204" t="s">
        <v>112</v>
      </c>
      <c r="D177" s="204"/>
      <c r="E177" s="204"/>
      <c r="F177" s="225" t="s">
        <v>793</v>
      </c>
      <c r="G177" s="204"/>
      <c r="H177" s="204" t="s">
        <v>861</v>
      </c>
      <c r="I177" s="204" t="s">
        <v>862</v>
      </c>
      <c r="J177" s="204"/>
      <c r="K177" s="250"/>
    </row>
    <row r="178" spans="2:11" s="1" customFormat="1" ht="15" customHeight="1">
      <c r="B178" s="227"/>
      <c r="C178" s="204" t="s">
        <v>61</v>
      </c>
      <c r="D178" s="204"/>
      <c r="E178" s="204"/>
      <c r="F178" s="225" t="s">
        <v>793</v>
      </c>
      <c r="G178" s="204"/>
      <c r="H178" s="204" t="s">
        <v>863</v>
      </c>
      <c r="I178" s="204" t="s">
        <v>864</v>
      </c>
      <c r="J178" s="204">
        <v>1</v>
      </c>
      <c r="K178" s="250"/>
    </row>
    <row r="179" spans="2:11" s="1" customFormat="1" ht="15" customHeight="1">
      <c r="B179" s="227"/>
      <c r="C179" s="204" t="s">
        <v>57</v>
      </c>
      <c r="D179" s="204"/>
      <c r="E179" s="204"/>
      <c r="F179" s="225" t="s">
        <v>793</v>
      </c>
      <c r="G179" s="204"/>
      <c r="H179" s="204" t="s">
        <v>865</v>
      </c>
      <c r="I179" s="204" t="s">
        <v>795</v>
      </c>
      <c r="J179" s="204">
        <v>20</v>
      </c>
      <c r="K179" s="250"/>
    </row>
    <row r="180" spans="2:11" s="1" customFormat="1" ht="15" customHeight="1">
      <c r="B180" s="227"/>
      <c r="C180" s="204" t="s">
        <v>58</v>
      </c>
      <c r="D180" s="204"/>
      <c r="E180" s="204"/>
      <c r="F180" s="225" t="s">
        <v>793</v>
      </c>
      <c r="G180" s="204"/>
      <c r="H180" s="204" t="s">
        <v>866</v>
      </c>
      <c r="I180" s="204" t="s">
        <v>795</v>
      </c>
      <c r="J180" s="204">
        <v>255</v>
      </c>
      <c r="K180" s="250"/>
    </row>
    <row r="181" spans="2:11" s="1" customFormat="1" ht="15" customHeight="1">
      <c r="B181" s="227"/>
      <c r="C181" s="204" t="s">
        <v>113</v>
      </c>
      <c r="D181" s="204"/>
      <c r="E181" s="204"/>
      <c r="F181" s="225" t="s">
        <v>793</v>
      </c>
      <c r="G181" s="204"/>
      <c r="H181" s="204" t="s">
        <v>757</v>
      </c>
      <c r="I181" s="204" t="s">
        <v>795</v>
      </c>
      <c r="J181" s="204">
        <v>10</v>
      </c>
      <c r="K181" s="250"/>
    </row>
    <row r="182" spans="2:11" s="1" customFormat="1" ht="15" customHeight="1">
      <c r="B182" s="227"/>
      <c r="C182" s="204" t="s">
        <v>114</v>
      </c>
      <c r="D182" s="204"/>
      <c r="E182" s="204"/>
      <c r="F182" s="225" t="s">
        <v>793</v>
      </c>
      <c r="G182" s="204"/>
      <c r="H182" s="204" t="s">
        <v>867</v>
      </c>
      <c r="I182" s="204" t="s">
        <v>828</v>
      </c>
      <c r="J182" s="204"/>
      <c r="K182" s="250"/>
    </row>
    <row r="183" spans="2:11" s="1" customFormat="1" ht="15" customHeight="1">
      <c r="B183" s="227"/>
      <c r="C183" s="204" t="s">
        <v>868</v>
      </c>
      <c r="D183" s="204"/>
      <c r="E183" s="204"/>
      <c r="F183" s="225" t="s">
        <v>793</v>
      </c>
      <c r="G183" s="204"/>
      <c r="H183" s="204" t="s">
        <v>869</v>
      </c>
      <c r="I183" s="204" t="s">
        <v>828</v>
      </c>
      <c r="J183" s="204"/>
      <c r="K183" s="250"/>
    </row>
    <row r="184" spans="2:11" s="1" customFormat="1" ht="15" customHeight="1">
      <c r="B184" s="227"/>
      <c r="C184" s="204" t="s">
        <v>857</v>
      </c>
      <c r="D184" s="204"/>
      <c r="E184" s="204"/>
      <c r="F184" s="225" t="s">
        <v>793</v>
      </c>
      <c r="G184" s="204"/>
      <c r="H184" s="204" t="s">
        <v>870</v>
      </c>
      <c r="I184" s="204" t="s">
        <v>828</v>
      </c>
      <c r="J184" s="204"/>
      <c r="K184" s="250"/>
    </row>
    <row r="185" spans="2:11" s="1" customFormat="1" ht="15" customHeight="1">
      <c r="B185" s="227"/>
      <c r="C185" s="204" t="s">
        <v>116</v>
      </c>
      <c r="D185" s="204"/>
      <c r="E185" s="204"/>
      <c r="F185" s="225" t="s">
        <v>799</v>
      </c>
      <c r="G185" s="204"/>
      <c r="H185" s="204" t="s">
        <v>871</v>
      </c>
      <c r="I185" s="204" t="s">
        <v>795</v>
      </c>
      <c r="J185" s="204">
        <v>50</v>
      </c>
      <c r="K185" s="250"/>
    </row>
    <row r="186" spans="2:11" s="1" customFormat="1" ht="15" customHeight="1">
      <c r="B186" s="227"/>
      <c r="C186" s="204" t="s">
        <v>872</v>
      </c>
      <c r="D186" s="204"/>
      <c r="E186" s="204"/>
      <c r="F186" s="225" t="s">
        <v>799</v>
      </c>
      <c r="G186" s="204"/>
      <c r="H186" s="204" t="s">
        <v>873</v>
      </c>
      <c r="I186" s="204" t="s">
        <v>874</v>
      </c>
      <c r="J186" s="204"/>
      <c r="K186" s="250"/>
    </row>
    <row r="187" spans="2:11" s="1" customFormat="1" ht="15" customHeight="1">
      <c r="B187" s="227"/>
      <c r="C187" s="204" t="s">
        <v>875</v>
      </c>
      <c r="D187" s="204"/>
      <c r="E187" s="204"/>
      <c r="F187" s="225" t="s">
        <v>799</v>
      </c>
      <c r="G187" s="204"/>
      <c r="H187" s="204" t="s">
        <v>876</v>
      </c>
      <c r="I187" s="204" t="s">
        <v>874</v>
      </c>
      <c r="J187" s="204"/>
      <c r="K187" s="250"/>
    </row>
    <row r="188" spans="2:11" s="1" customFormat="1" ht="15" customHeight="1">
      <c r="B188" s="227"/>
      <c r="C188" s="204" t="s">
        <v>877</v>
      </c>
      <c r="D188" s="204"/>
      <c r="E188" s="204"/>
      <c r="F188" s="225" t="s">
        <v>799</v>
      </c>
      <c r="G188" s="204"/>
      <c r="H188" s="204" t="s">
        <v>878</v>
      </c>
      <c r="I188" s="204" t="s">
        <v>874</v>
      </c>
      <c r="J188" s="204"/>
      <c r="K188" s="250"/>
    </row>
    <row r="189" spans="2:11" s="1" customFormat="1" ht="15" customHeight="1">
      <c r="B189" s="227"/>
      <c r="C189" s="263" t="s">
        <v>879</v>
      </c>
      <c r="D189" s="204"/>
      <c r="E189" s="204"/>
      <c r="F189" s="225" t="s">
        <v>799</v>
      </c>
      <c r="G189" s="204"/>
      <c r="H189" s="204" t="s">
        <v>880</v>
      </c>
      <c r="I189" s="204" t="s">
        <v>881</v>
      </c>
      <c r="J189" s="264" t="s">
        <v>882</v>
      </c>
      <c r="K189" s="250"/>
    </row>
    <row r="190" spans="2:11" s="14" customFormat="1" ht="15" customHeight="1">
      <c r="B190" s="265"/>
      <c r="C190" s="266" t="s">
        <v>883</v>
      </c>
      <c r="D190" s="267"/>
      <c r="E190" s="267"/>
      <c r="F190" s="268" t="s">
        <v>799</v>
      </c>
      <c r="G190" s="267"/>
      <c r="H190" s="267" t="s">
        <v>884</v>
      </c>
      <c r="I190" s="267" t="s">
        <v>881</v>
      </c>
      <c r="J190" s="269" t="s">
        <v>882</v>
      </c>
      <c r="K190" s="270"/>
    </row>
    <row r="191" spans="2:11" s="1" customFormat="1" ht="15" customHeight="1">
      <c r="B191" s="227"/>
      <c r="C191" s="263" t="s">
        <v>46</v>
      </c>
      <c r="D191" s="204"/>
      <c r="E191" s="204"/>
      <c r="F191" s="225" t="s">
        <v>793</v>
      </c>
      <c r="G191" s="204"/>
      <c r="H191" s="201" t="s">
        <v>885</v>
      </c>
      <c r="I191" s="204" t="s">
        <v>886</v>
      </c>
      <c r="J191" s="204"/>
      <c r="K191" s="250"/>
    </row>
    <row r="192" spans="2:11" s="1" customFormat="1" ht="15" customHeight="1">
      <c r="B192" s="227"/>
      <c r="C192" s="263" t="s">
        <v>887</v>
      </c>
      <c r="D192" s="204"/>
      <c r="E192" s="204"/>
      <c r="F192" s="225" t="s">
        <v>793</v>
      </c>
      <c r="G192" s="204"/>
      <c r="H192" s="204" t="s">
        <v>888</v>
      </c>
      <c r="I192" s="204" t="s">
        <v>828</v>
      </c>
      <c r="J192" s="204"/>
      <c r="K192" s="250"/>
    </row>
    <row r="193" spans="2:11" s="1" customFormat="1" ht="15" customHeight="1">
      <c r="B193" s="227"/>
      <c r="C193" s="263" t="s">
        <v>889</v>
      </c>
      <c r="D193" s="204"/>
      <c r="E193" s="204"/>
      <c r="F193" s="225" t="s">
        <v>793</v>
      </c>
      <c r="G193" s="204"/>
      <c r="H193" s="204" t="s">
        <v>890</v>
      </c>
      <c r="I193" s="204" t="s">
        <v>828</v>
      </c>
      <c r="J193" s="204"/>
      <c r="K193" s="250"/>
    </row>
    <row r="194" spans="2:11" s="1" customFormat="1" ht="15" customHeight="1">
      <c r="B194" s="227"/>
      <c r="C194" s="263" t="s">
        <v>891</v>
      </c>
      <c r="D194" s="204"/>
      <c r="E194" s="204"/>
      <c r="F194" s="225" t="s">
        <v>799</v>
      </c>
      <c r="G194" s="204"/>
      <c r="H194" s="204" t="s">
        <v>892</v>
      </c>
      <c r="I194" s="204" t="s">
        <v>828</v>
      </c>
      <c r="J194" s="204"/>
      <c r="K194" s="250"/>
    </row>
    <row r="195" spans="2:11" s="1" customFormat="1" ht="15" customHeight="1">
      <c r="B195" s="256"/>
      <c r="C195" s="271"/>
      <c r="D195" s="236"/>
      <c r="E195" s="236"/>
      <c r="F195" s="236"/>
      <c r="G195" s="236"/>
      <c r="H195" s="236"/>
      <c r="I195" s="236"/>
      <c r="J195" s="236"/>
      <c r="K195" s="257"/>
    </row>
    <row r="196" spans="2:11" s="1" customFormat="1" ht="18.75" customHeight="1">
      <c r="B196" s="238"/>
      <c r="C196" s="248"/>
      <c r="D196" s="248"/>
      <c r="E196" s="248"/>
      <c r="F196" s="258"/>
      <c r="G196" s="248"/>
      <c r="H196" s="248"/>
      <c r="I196" s="248"/>
      <c r="J196" s="248"/>
      <c r="K196" s="238"/>
    </row>
    <row r="197" spans="2:11" s="1" customFormat="1" ht="18.75" customHeight="1">
      <c r="B197" s="238"/>
      <c r="C197" s="248"/>
      <c r="D197" s="248"/>
      <c r="E197" s="248"/>
      <c r="F197" s="258"/>
      <c r="G197" s="248"/>
      <c r="H197" s="248"/>
      <c r="I197" s="248"/>
      <c r="J197" s="248"/>
      <c r="K197" s="238"/>
    </row>
    <row r="198" spans="2:11" s="1" customFormat="1" ht="18.75" customHeight="1">
      <c r="B198" s="211"/>
      <c r="C198" s="211"/>
      <c r="D198" s="211"/>
      <c r="E198" s="211"/>
      <c r="F198" s="211"/>
      <c r="G198" s="211"/>
      <c r="H198" s="211"/>
      <c r="I198" s="211"/>
      <c r="J198" s="211"/>
      <c r="K198" s="211"/>
    </row>
    <row r="199" spans="2:11" s="1" customFormat="1" ht="10.75">
      <c r="B199" s="193"/>
      <c r="C199" s="194"/>
      <c r="D199" s="194"/>
      <c r="E199" s="194"/>
      <c r="F199" s="194"/>
      <c r="G199" s="194"/>
      <c r="H199" s="194"/>
      <c r="I199" s="194"/>
      <c r="J199" s="194"/>
      <c r="K199" s="195"/>
    </row>
    <row r="200" spans="2:11" s="1" customFormat="1" ht="20.6">
      <c r="B200" s="196"/>
      <c r="C200" s="339" t="s">
        <v>893</v>
      </c>
      <c r="D200" s="339"/>
      <c r="E200" s="339"/>
      <c r="F200" s="339"/>
      <c r="G200" s="339"/>
      <c r="H200" s="339"/>
      <c r="I200" s="339"/>
      <c r="J200" s="339"/>
      <c r="K200" s="197"/>
    </row>
    <row r="201" spans="2:11" s="1" customFormat="1" ht="25.5" customHeight="1">
      <c r="B201" s="196"/>
      <c r="C201" s="272" t="s">
        <v>894</v>
      </c>
      <c r="D201" s="272"/>
      <c r="E201" s="272"/>
      <c r="F201" s="272" t="s">
        <v>895</v>
      </c>
      <c r="G201" s="273"/>
      <c r="H201" s="342" t="s">
        <v>896</v>
      </c>
      <c r="I201" s="342"/>
      <c r="J201" s="342"/>
      <c r="K201" s="197"/>
    </row>
    <row r="202" spans="2:11" s="1" customFormat="1" ht="5.25" customHeight="1">
      <c r="B202" s="227"/>
      <c r="C202" s="222"/>
      <c r="D202" s="222"/>
      <c r="E202" s="222"/>
      <c r="F202" s="222"/>
      <c r="G202" s="248"/>
      <c r="H202" s="222"/>
      <c r="I202" s="222"/>
      <c r="J202" s="222"/>
      <c r="K202" s="250"/>
    </row>
    <row r="203" spans="2:11" s="1" customFormat="1" ht="15" customHeight="1">
      <c r="B203" s="227"/>
      <c r="C203" s="204" t="s">
        <v>886</v>
      </c>
      <c r="D203" s="204"/>
      <c r="E203" s="204"/>
      <c r="F203" s="225" t="s">
        <v>47</v>
      </c>
      <c r="G203" s="204"/>
      <c r="H203" s="343" t="s">
        <v>897</v>
      </c>
      <c r="I203" s="343"/>
      <c r="J203" s="343"/>
      <c r="K203" s="250"/>
    </row>
    <row r="204" spans="2:11" s="1" customFormat="1" ht="15" customHeight="1">
      <c r="B204" s="227"/>
      <c r="C204" s="204"/>
      <c r="D204" s="204"/>
      <c r="E204" s="204"/>
      <c r="F204" s="225" t="s">
        <v>48</v>
      </c>
      <c r="G204" s="204"/>
      <c r="H204" s="343" t="s">
        <v>898</v>
      </c>
      <c r="I204" s="343"/>
      <c r="J204" s="343"/>
      <c r="K204" s="250"/>
    </row>
    <row r="205" spans="2:11" s="1" customFormat="1" ht="15" customHeight="1">
      <c r="B205" s="227"/>
      <c r="C205" s="204"/>
      <c r="D205" s="204"/>
      <c r="E205" s="204"/>
      <c r="F205" s="225" t="s">
        <v>51</v>
      </c>
      <c r="G205" s="204"/>
      <c r="H205" s="343" t="s">
        <v>899</v>
      </c>
      <c r="I205" s="343"/>
      <c r="J205" s="343"/>
      <c r="K205" s="250"/>
    </row>
    <row r="206" spans="2:11" s="1" customFormat="1" ht="15" customHeight="1">
      <c r="B206" s="227"/>
      <c r="C206" s="204"/>
      <c r="D206" s="204"/>
      <c r="E206" s="204"/>
      <c r="F206" s="225" t="s">
        <v>49</v>
      </c>
      <c r="G206" s="204"/>
      <c r="H206" s="343" t="s">
        <v>900</v>
      </c>
      <c r="I206" s="343"/>
      <c r="J206" s="343"/>
      <c r="K206" s="250"/>
    </row>
    <row r="207" spans="2:11" s="1" customFormat="1" ht="15" customHeight="1">
      <c r="B207" s="227"/>
      <c r="C207" s="204"/>
      <c r="D207" s="204"/>
      <c r="E207" s="204"/>
      <c r="F207" s="225" t="s">
        <v>50</v>
      </c>
      <c r="G207" s="204"/>
      <c r="H207" s="343" t="s">
        <v>901</v>
      </c>
      <c r="I207" s="343"/>
      <c r="J207" s="343"/>
      <c r="K207" s="250"/>
    </row>
    <row r="208" spans="2:11" s="1" customFormat="1" ht="15" customHeight="1">
      <c r="B208" s="227"/>
      <c r="C208" s="204"/>
      <c r="D208" s="204"/>
      <c r="E208" s="204"/>
      <c r="F208" s="225"/>
      <c r="G208" s="204"/>
      <c r="H208" s="204"/>
      <c r="I208" s="204"/>
      <c r="J208" s="204"/>
      <c r="K208" s="250"/>
    </row>
    <row r="209" spans="2:11" s="1" customFormat="1" ht="15" customHeight="1">
      <c r="B209" s="227"/>
      <c r="C209" s="204" t="s">
        <v>840</v>
      </c>
      <c r="D209" s="204"/>
      <c r="E209" s="204"/>
      <c r="F209" s="225" t="s">
        <v>83</v>
      </c>
      <c r="G209" s="204"/>
      <c r="H209" s="343" t="s">
        <v>902</v>
      </c>
      <c r="I209" s="343"/>
      <c r="J209" s="343"/>
      <c r="K209" s="250"/>
    </row>
    <row r="210" spans="2:11" s="1" customFormat="1" ht="15" customHeight="1">
      <c r="B210" s="227"/>
      <c r="C210" s="204"/>
      <c r="D210" s="204"/>
      <c r="E210" s="204"/>
      <c r="F210" s="225" t="s">
        <v>737</v>
      </c>
      <c r="G210" s="204"/>
      <c r="H210" s="343" t="s">
        <v>738</v>
      </c>
      <c r="I210" s="343"/>
      <c r="J210" s="343"/>
      <c r="K210" s="250"/>
    </row>
    <row r="211" spans="2:11" s="1" customFormat="1" ht="15" customHeight="1">
      <c r="B211" s="227"/>
      <c r="C211" s="204"/>
      <c r="D211" s="204"/>
      <c r="E211" s="204"/>
      <c r="F211" s="225" t="s">
        <v>735</v>
      </c>
      <c r="G211" s="204"/>
      <c r="H211" s="343" t="s">
        <v>903</v>
      </c>
      <c r="I211" s="343"/>
      <c r="J211" s="343"/>
      <c r="K211" s="250"/>
    </row>
    <row r="212" spans="2:11" s="1" customFormat="1" ht="15" customHeight="1">
      <c r="B212" s="274"/>
      <c r="C212" s="204"/>
      <c r="D212" s="204"/>
      <c r="E212" s="204"/>
      <c r="F212" s="225" t="s">
        <v>739</v>
      </c>
      <c r="G212" s="263"/>
      <c r="H212" s="344" t="s">
        <v>740</v>
      </c>
      <c r="I212" s="344"/>
      <c r="J212" s="344"/>
      <c r="K212" s="275"/>
    </row>
    <row r="213" spans="2:11" s="1" customFormat="1" ht="15" customHeight="1">
      <c r="B213" s="274"/>
      <c r="C213" s="204"/>
      <c r="D213" s="204"/>
      <c r="E213" s="204"/>
      <c r="F213" s="225" t="s">
        <v>700</v>
      </c>
      <c r="G213" s="263"/>
      <c r="H213" s="344" t="s">
        <v>904</v>
      </c>
      <c r="I213" s="344"/>
      <c r="J213" s="344"/>
      <c r="K213" s="275"/>
    </row>
    <row r="214" spans="2:11" s="1" customFormat="1" ht="15" customHeight="1">
      <c r="B214" s="274"/>
      <c r="C214" s="204"/>
      <c r="D214" s="204"/>
      <c r="E214" s="204"/>
      <c r="F214" s="225"/>
      <c r="G214" s="263"/>
      <c r="H214" s="254"/>
      <c r="I214" s="254"/>
      <c r="J214" s="254"/>
      <c r="K214" s="275"/>
    </row>
    <row r="215" spans="2:11" s="1" customFormat="1" ht="15" customHeight="1">
      <c r="B215" s="274"/>
      <c r="C215" s="204" t="s">
        <v>864</v>
      </c>
      <c r="D215" s="204"/>
      <c r="E215" s="204"/>
      <c r="F215" s="225">
        <v>1</v>
      </c>
      <c r="G215" s="263"/>
      <c r="H215" s="344" t="s">
        <v>905</v>
      </c>
      <c r="I215" s="344"/>
      <c r="J215" s="344"/>
      <c r="K215" s="275"/>
    </row>
    <row r="216" spans="2:11" s="1" customFormat="1" ht="15" customHeight="1">
      <c r="B216" s="274"/>
      <c r="C216" s="204"/>
      <c r="D216" s="204"/>
      <c r="E216" s="204"/>
      <c r="F216" s="225">
        <v>2</v>
      </c>
      <c r="G216" s="263"/>
      <c r="H216" s="344" t="s">
        <v>906</v>
      </c>
      <c r="I216" s="344"/>
      <c r="J216" s="344"/>
      <c r="K216" s="275"/>
    </row>
    <row r="217" spans="2:11" s="1" customFormat="1" ht="15" customHeight="1">
      <c r="B217" s="274"/>
      <c r="C217" s="204"/>
      <c r="D217" s="204"/>
      <c r="E217" s="204"/>
      <c r="F217" s="225">
        <v>3</v>
      </c>
      <c r="G217" s="263"/>
      <c r="H217" s="344" t="s">
        <v>907</v>
      </c>
      <c r="I217" s="344"/>
      <c r="J217" s="344"/>
      <c r="K217" s="275"/>
    </row>
    <row r="218" spans="2:11" s="1" customFormat="1" ht="15" customHeight="1">
      <c r="B218" s="274"/>
      <c r="C218" s="204"/>
      <c r="D218" s="204"/>
      <c r="E218" s="204"/>
      <c r="F218" s="225">
        <v>4</v>
      </c>
      <c r="G218" s="263"/>
      <c r="H218" s="344" t="s">
        <v>908</v>
      </c>
      <c r="I218" s="344"/>
      <c r="J218" s="344"/>
      <c r="K218" s="275"/>
    </row>
    <row r="219" spans="2:11" s="1" customFormat="1" ht="12.75" customHeight="1">
      <c r="B219" s="276"/>
      <c r="C219" s="277"/>
      <c r="D219" s="277"/>
      <c r="E219" s="277"/>
      <c r="F219" s="277"/>
      <c r="G219" s="277"/>
      <c r="H219" s="277"/>
      <c r="I219" s="277"/>
      <c r="J219" s="277"/>
      <c r="K219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D.1.4.11 - AV technika</vt:lpstr>
      <vt:lpstr>Pokyny pro vyplnění</vt:lpstr>
      <vt:lpstr>'D.1.4.11 - AV technika'!Názvy_tisku</vt:lpstr>
      <vt:lpstr>'Rekapitulace stavby'!Názvy_tisku</vt:lpstr>
      <vt:lpstr>'D.1.4.11 - AV technika'!Oblast_tisku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Biolek</dc:creator>
  <cp:lastModifiedBy>Ključnikova Alena</cp:lastModifiedBy>
  <dcterms:created xsi:type="dcterms:W3CDTF">2025-04-25T11:27:37Z</dcterms:created>
  <dcterms:modified xsi:type="dcterms:W3CDTF">2025-07-02T07:15:22Z</dcterms:modified>
</cp:coreProperties>
</file>